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C:\Users\Egresos 31\Desktop\"/>
    </mc:Choice>
  </mc:AlternateContent>
  <xr:revisionPtr revIDLastSave="0" documentId="8_{6F9136CD-93FB-4BBC-BB9E-72BDCD81D136}" xr6:coauthVersionLast="46" xr6:coauthVersionMax="46" xr10:uidLastSave="{00000000-0000-0000-0000-000000000000}"/>
  <bookViews>
    <workbookView xWindow="-120" yWindow="-120" windowWidth="29040" windowHeight="15840" xr2:uid="{00000000-000D-0000-FFFF-FFFF00000000}"/>
  </bookViews>
  <sheets>
    <sheet name="INR" sheetId="9" r:id="rId1"/>
    <sheet name="Instructivo_INR" sheetId="8" r:id="rId2"/>
    <sheet name="Hoja1" sheetId="7" state="hidden" r:id="rId3"/>
  </sheets>
  <calcPr calcId="18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33" i="9" l="1"/>
  <c r="T16" i="9"/>
  <c r="T14" i="9"/>
  <c r="T13" i="9"/>
  <c r="T345" i="9"/>
  <c r="T338" i="9"/>
  <c r="T337" i="9"/>
  <c r="T326" i="9"/>
  <c r="T324" i="9"/>
  <c r="T322" i="9"/>
  <c r="T320" i="9"/>
  <c r="T318" i="9"/>
  <c r="T311" i="9"/>
  <c r="T303" i="9"/>
  <c r="T298" i="9"/>
  <c r="T295" i="9"/>
  <c r="T294" i="9"/>
  <c r="T292" i="9"/>
  <c r="T290" i="9"/>
  <c r="T288" i="9"/>
  <c r="T287" i="9"/>
  <c r="T286" i="9"/>
  <c r="T285" i="9"/>
  <c r="T282" i="9"/>
  <c r="T281" i="9"/>
  <c r="T280" i="9"/>
  <c r="T273" i="9"/>
  <c r="T259" i="9"/>
  <c r="T252" i="9"/>
  <c r="T251" i="9"/>
  <c r="T223" i="9"/>
  <c r="T222" i="9"/>
  <c r="T220" i="9"/>
  <c r="T218" i="9"/>
  <c r="T205" i="9"/>
  <c r="T200" i="9"/>
  <c r="T190" i="9"/>
  <c r="T189" i="9"/>
  <c r="T188" i="9"/>
  <c r="T184" i="9"/>
  <c r="T175" i="9"/>
  <c r="T142" i="9"/>
  <c r="T141" i="9"/>
  <c r="T140" i="9"/>
  <c r="T139" i="9"/>
  <c r="T137" i="9"/>
  <c r="T136" i="9"/>
  <c r="T122" i="9"/>
  <c r="T121" i="9"/>
  <c r="T73" i="9"/>
  <c r="T72" i="9"/>
  <c r="T71" i="9"/>
  <c r="T69" i="9"/>
  <c r="T66" i="9"/>
  <c r="T65" i="9"/>
  <c r="T31" i="9"/>
  <c r="T128" i="9" l="1"/>
  <c r="T28" i="9" l="1"/>
  <c r="H413" i="9" l="1"/>
  <c r="G413" i="9"/>
  <c r="I413" i="9"/>
  <c r="J413" i="9"/>
  <c r="F413" i="9"/>
</calcChain>
</file>

<file path=xl/sharedStrings.xml><?xml version="1.0" encoding="utf-8"?>
<sst xmlns="http://schemas.openxmlformats.org/spreadsheetml/2006/main" count="5352" uniqueCount="1218">
  <si>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</si>
  <si>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</si>
  <si>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</si>
  <si>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</si>
  <si>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</si>
  <si>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</si>
  <si>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</si>
  <si>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</si>
  <si>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</si>
  <si>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</si>
  <si>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</si>
  <si>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</si>
  <si>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</si>
  <si>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</si>
  <si>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</si>
  <si>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</si>
  <si>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</si>
  <si>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</si>
  <si>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</si>
  <si>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</si>
  <si>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</si>
  <si>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</si>
  <si>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</si>
  <si>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</si>
  <si>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</si>
  <si>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</si>
  <si>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</si>
  <si>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</si>
  <si>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</si>
  <si>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</si>
  <si>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</si>
  <si>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</si>
  <si>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</si>
  <si>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</si>
  <si>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</si>
  <si>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</si>
  <si>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</si>
  <si>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</si>
  <si>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</si>
  <si>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</si>
  <si>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</si>
  <si>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</si>
  <si>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</si>
  <si>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</si>
  <si>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</si>
  <si>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</si>
  <si>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</si>
  <si>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</si>
  <si>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</si>
  <si>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</si>
  <si>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</si>
  <si>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</si>
  <si>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</si>
  <si>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</si>
  <si>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</si>
  <si>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</si>
  <si>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</si>
  <si>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</si>
  <si>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</si>
  <si>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</si>
  <si>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</si>
  <si>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</si>
  <si>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</si>
  <si>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</si>
  <si>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</si>
  <si>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</si>
  <si>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</si>
  <si>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</si>
  <si>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</si>
  <si>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</si>
  <si>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</si>
  <si>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</si>
  <si>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</si>
  <si>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</si>
  <si>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</si>
  <si>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</si>
  <si>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</si>
  <si>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</si>
  <si>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</si>
  <si>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</si>
  <si>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</si>
  <si>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</si>
  <si>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</si>
  <si>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</si>
  <si>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</si>
  <si>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Programa o proyecto de Inversión</t>
  </si>
  <si>
    <t>G</t>
  </si>
  <si>
    <t>G0001</t>
  </si>
  <si>
    <t>FISCALIZAR LA ADECUADA EJECUCION Y APLICACION DE LOS RECURSOS MATERIALES Y FINANCIEROS DEL MUNICIPIO</t>
  </si>
  <si>
    <t>Fiscalización</t>
  </si>
  <si>
    <t>CONTRALORIA MUNICIPAL</t>
  </si>
  <si>
    <t>Si</t>
  </si>
  <si>
    <t xml:space="preserve">FISCALIZAR LA ADEUCUADA EJECUCIÓN Y APLICACIÓN DE LOS RECURSOS MATERIALES Y FINANCIEROS DEL MUNICIPIO_x000D_
</t>
  </si>
  <si>
    <t>N/A</t>
  </si>
  <si>
    <t xml:space="preserve">SATISFACCION Y CONFIANZA DE LA CIUDADANIA._x000D_
</t>
  </si>
  <si>
    <t>PORCENTAJE</t>
  </si>
  <si>
    <t>PROPOSITO</t>
  </si>
  <si>
    <t xml:space="preserve">CONFIANZA EN EL TEMA DE GOBERNABILIDAD MUNICIPAL._x000D_
</t>
  </si>
  <si>
    <t xml:space="preserve">(TOTAL DE DENUNCIAS RECIBIDAS/ TOTAL DE DENUNCIAS ATENDIDAS)*100_x000D_
</t>
  </si>
  <si>
    <t xml:space="preserve">1 EFICENTE ATENCION Y SERVICIO DE LOS SERVIDORES PUBLICOS </t>
  </si>
  <si>
    <t>(TOTAL DE DENUNCIAS RECIBIDAS/ TOTAL DE DENUNCIAS ATENDIDAS) *100</t>
  </si>
  <si>
    <t>(TOTAL DE DENUNCIAS RECIBIDAS / TOTAL DE DENUNCIAS ATENDIDAS) *100</t>
  </si>
  <si>
    <t>EFICIENTE ATENCION Y SERVICIO DE LOS SERVIDORES PUBLICOS</t>
  </si>
  <si>
    <t>SUFICIENTE CAPACITACION A LOS SERVIDORES PUBLICOS</t>
  </si>
  <si>
    <t xml:space="preserve">(TOTAL DE CAPACITACIONES/TOTAL DE FUNCIONARIOS CAPACITADOS)*100_x000D_
</t>
  </si>
  <si>
    <t xml:space="preserve">(TOTAL DE CAPACITACIONES/TOTAL DE FUNCIONARIOS CAPACITADOS)*100_x000D_
_x000D_
</t>
  </si>
  <si>
    <t xml:space="preserve">SUFICIENTE CAPACITACION A LOS SERVIDORES PUBLICOS._x000D_
</t>
  </si>
  <si>
    <t xml:space="preserve">ATENCION HASTA LA SOLVENTACION DE  LAS QUEJAS  Y DENUNCIAS  CONTRA LOS FUNCIONARIOS POR PARTE DE LA CIUDADANIA _x000D_
</t>
  </si>
  <si>
    <t xml:space="preserve">(TOTAL DE QUEJAS RECIBIDAS / TOTAL DE QUEJAS SOLVENTADAS)*100_x000D_
</t>
  </si>
  <si>
    <t xml:space="preserve">CAPACITACIONES A LA CIUDADANIA SOBRE EL TEMA DE CONTRALORIA SOCIAL RESPECTO A LAS OBRAS , SERVICIOS Y ACCIONES DEL GOBIERNO EN SUS TRES NIVELES _x000D_
</t>
  </si>
  <si>
    <t xml:space="preserve">TOTAL DE ACCIONES OBRAS Y SERVICIOS PROGRAMADAS  / TOTAL DE CAPACITACIONES *100_x000D_
</t>
  </si>
  <si>
    <t>2 OBRA PUBLICA Y PROGRAMAS ENTREGADOS EN TIEMPO Y FORMA</t>
  </si>
  <si>
    <t>(TOTAL DE OBRAS Y PROGRAMAS ENTREGADAS/TOTAL DE OBRAS PROGRAMAS EN EL EJERCICIO FISCAL)*100</t>
  </si>
  <si>
    <t>OBRA PUBLICA Y PROGRAMAS ENTREGADOS EN TIEMPO Y FORMA.</t>
  </si>
  <si>
    <t xml:space="preserve">REVISION DE CUMPLIMIENTO DE LOS CONTRATOS POR PARTE DEL CONTRATISTA_x000D_
</t>
  </si>
  <si>
    <t xml:space="preserve">(TOTAL DE OBRAS ENTREGADAS/ TOTAL DE OBRAS PROGRAMADAS)*100_x000D_
</t>
  </si>
  <si>
    <t>(TOTAL DE OBRAS ENTREGADAS/ TOTAL DE OBRAS PROGRAMADAS)*100</t>
  </si>
  <si>
    <t xml:space="preserve">REVISION DEL CUMPLIMIENTO DE LOS CONTRATOS POR PARTE DEL CONTRATISTA_x000D_
</t>
  </si>
  <si>
    <t xml:space="preserve">REPORTES Y  OBSERVACIONES  DE  LAS OBRAS SUPERVISADAS   Y TURNADAS AL COTRALOR  PARA DARLAS A CONOCER A LA DIRECCION DE OBRAS PUBLICAS  Y DEPENDENCIAS RELACIONADAS_x000D_
</t>
  </si>
  <si>
    <t xml:space="preserve">(TOTAL DE  REPORTES DE OBSERVACIONES /TOTAL DE OBRAS SUPERVISADAS)*100_x000D_
</t>
  </si>
  <si>
    <t xml:space="preserve">REVISAR PARA VERIFICAR QUE LOS PROGRAMAS DE GOBIERNO FEDERAL, ESTATAL O  MUNICIPAL SE APEGUEN A LAS REGLAS DE OPERACIÓN PARA LOGRAR EL OBJETIVO DEL PROGRAMA._x000D_
</t>
  </si>
  <si>
    <t xml:space="preserve">(TOTAL PROGRAMAS VERIFICADOS /TOTAL DE PROGRAMAS EJECUTADOS*100_x000D_
</t>
  </si>
  <si>
    <t>3 PLANEACION INTERNA ADECUADA</t>
  </si>
  <si>
    <t xml:space="preserve"> (TOTAL DE ACTIVIDADES PLANEADAS/ TOTAL DE ACTIVIDADES PROGRAMADAS)*100_x000D_
</t>
  </si>
  <si>
    <t>(TOTAL DE ACTIVIDADES PLANEADAS/TOTAL DE ACTIVIDADES PROGRAMADAS)*100</t>
  </si>
  <si>
    <t>PLANEACION INTERNA ADECUADA</t>
  </si>
  <si>
    <t>REVISION ADECUADA DE LA CUENTA PUBLICA</t>
  </si>
  <si>
    <t xml:space="preserve">(TOTAL DE REVISIONES EJECUTADAS / TOTAL DE REVISIONES PLANEADAS*100_x000D_
</t>
  </si>
  <si>
    <t xml:space="preserve">_x000D_
(TOTAL DE REVISIONES EJECUTADAS / TOTAL DE REVISIONES PLANEADAS*100_x000D_
</t>
  </si>
  <si>
    <t xml:space="preserve">REVISION ADECUADA DE LA CUENTA PUBLICA_x000D_
_x000D_
</t>
  </si>
  <si>
    <t>PRACTICAS DE AUDITORIAS A LAS DIFERENTES DEPENDENCIAS EN CUANTO A SUS INGRESOS EGRESOS Y APLICACION DE REGLAMENTOS DE LAS DIFERENTES DEPENDENCIAS.</t>
  </si>
  <si>
    <t xml:space="preserve">(TOTAL DE AUDITORIAS EJECUTADAS/TOTAL DE AUDITORIAS PLANEADAS)*100_x000D_
</t>
  </si>
  <si>
    <t xml:space="preserve">PRACTICAS DE AUDITORIAS A LAS  DIFERNTES DEPENDENCIAS  EN CUANTO A SUS INGRESOS , EGRESOS Y APLICACIÓN DE REGLAMENTOS  DE LAS DIFERENTES DEPENDENCIAS_x000D_
</t>
  </si>
  <si>
    <t>INTERVENCION EN EL LEVANTAMIENTO DE INVENTARIOS DE ACTIVOS</t>
  </si>
  <si>
    <t xml:space="preserve">(TOTAL DE INVENTARIOS LEVANTADOS/TOTAL DE DEPENDENCIAS)*100_x000D_
</t>
  </si>
  <si>
    <t xml:space="preserve">INTERVENCION EN EL LEVANTAMIENTO DE INVENTARIOS DE ACTIVOS_x000D_
</t>
  </si>
  <si>
    <t>4 ADMINISTRACION PUBLICA APEGADA A LA LEGALIDAD</t>
  </si>
  <si>
    <t xml:space="preserve">(TOTAL DE PROCEDIMIENTOS CONCLUIDOS/ TOTAL DE PROCEDIMIENTOS INSTRAURADOS*100_x000D_
_x000D_
</t>
  </si>
  <si>
    <t xml:space="preserve">(TOTAL DE PROCEDIMIENTOS CONCLUIDOS/ TOTAL DE PROCEDIMIENTOS INSTRAURADOS*100_x000D_
</t>
  </si>
  <si>
    <t xml:space="preserve">ADMINISTRACION PUBLICA APEGADA A LA LEGALIDAD_x000D_
_x000D_
</t>
  </si>
  <si>
    <t>ASESORIA LEGAL</t>
  </si>
  <si>
    <t xml:space="preserve">(TOTAL DE ASESORIAS REALIZADAS/TOTAL DE ASESORIAS SOLICITADAS *100_x000D_
</t>
  </si>
  <si>
    <t xml:space="preserve">ASESORIA LEGAL_x000D_
</t>
  </si>
  <si>
    <t>INVESTIGAR ACTOS DE FUNCIONARIOS PUBLICOS CON DENUNCIAS DE CARACTER ADMINISTRATIVO DE ACUERDO A LA LEY DE RESPONSABILIDADES ADMINISTRATIVAS</t>
  </si>
  <si>
    <t xml:space="preserve">TOTAL DE INVESTIGACIONES /TOTAL DE FUNCIONARIOS DENUNCIADOS *100_x000D_
</t>
  </si>
  <si>
    <t xml:space="preserve">INVESTIGAR ACTOS DE FUNCIONARIOS PUBLICOS  CON DENUNCIAS DE CARÁCTER ADMINISTRATIVO DE ACUERDO A LA LEY  DE RESPONSABILIDADES ADMINISTRATIVAS_x000D_
</t>
  </si>
  <si>
    <t>VERIFICACION DE LA APLICACION DE LEYES Y REGLAMENTOS</t>
  </si>
  <si>
    <t xml:space="preserve">(TOTAL DE VERIFICACIONES /TOTAL DE OS SOLICITADOS PARA SUVERIFICACION  *100_x000D_
</t>
  </si>
  <si>
    <t xml:space="preserve"> VERIFICACION DE LA APLICACIÓN DE  LEYES Y REGLAMENTOS  _x000D_
</t>
  </si>
  <si>
    <t>5 GESTION EFECTIVA POR PARTE DE LA DIRECCION</t>
  </si>
  <si>
    <t xml:space="preserve">(TOTAL DE ACUERDOS EJECUTADOS/ TOTAL DE ACUERDOS PROPUESTOS)*100_x000D_
</t>
  </si>
  <si>
    <t xml:space="preserve">GESTIÓN EFECTIVA POR PARTE DE LA DIRECCION_x000D_
</t>
  </si>
  <si>
    <t>COORDINAR LAS DIFERENTES AREAS DE LA CONTRALORIA PARA EL LOGRO DE SU OBJETIVO</t>
  </si>
  <si>
    <t xml:space="preserve">COORDINAR LAS DIFERENTES AREAS  DE LA CONTRALORIA PARA EL LOGRO DE SU OBJETIVO_x000D_
</t>
  </si>
  <si>
    <t>PARTICIPACION A DISTINTOS COMITES, ALIANZAS SISTEMAS MESAS DE TRABAJO FOROS CON DEPENDENCIAS DE LAS TRES ORDENES DE GOBIERNO</t>
  </si>
  <si>
    <t xml:space="preserve">(TOTAL DE ASISTENCIAS A COMITES/TOTAL COMITES CONVOCADOS)*100_x000D_
</t>
  </si>
  <si>
    <t xml:space="preserve">PARTICIPACION A  DISTINTOS COMITES , ALIANZAS, SISTEMAS, MESAS DE TRABAJO , FOROS  CON DEPENDENCIAS DE LAS 3 ORDENES DE GOBIERNO_x000D_
</t>
  </si>
  <si>
    <t>INTERVENCION COMO PARTE SUSTANCIADORA O COMO AUTORIDAD RESOLUTORIA</t>
  </si>
  <si>
    <t xml:space="preserve">(TOTAL DE DENUNCIAS/ TOTAL DE DENUNCIAS CALIFICADAS*100_x000D_
</t>
  </si>
  <si>
    <t xml:space="preserve">INTERVENCION COMO PARTE SUSTANCIADORA O COMO AUTORIDAD RESOLUTORA_x000D_
</t>
  </si>
  <si>
    <t>E</t>
  </si>
  <si>
    <t>E0002</t>
  </si>
  <si>
    <t>ELABORAR CONFORME A LA LEY TODO TIPO DE CONTRATO DE QUE EL MUNICIPIO SEA PARTE, ASÍ COMO LLEVAR A UN</t>
  </si>
  <si>
    <t>Asuntos Jurídicos</t>
  </si>
  <si>
    <t>JEFATURA DE ASUNTOS JURIDICOS</t>
  </si>
  <si>
    <t xml:space="preserve">ELABORAR CONFORME A LA LEY TODO TIPO DE CONTRATO DE QUE EL MUNICIPIO SEA PARTE, ASÍ COMO LLEVAR A UN TÉRMINO FAVORABLE PARA EL MUNICIPIO LOS JUICIOS QUE LE DEMANDEN_x000D_
</t>
  </si>
  <si>
    <t xml:space="preserve">N/A_x000D_
_x000D_
</t>
  </si>
  <si>
    <t xml:space="preserve">BENEFICIAR AL ERARIO PUBLICO _x000D_
_x000D_
</t>
  </si>
  <si>
    <t xml:space="preserve">BENEFICIOS A LOS PROGRAMAS SOCIALES DE LOS RECURSOS ECONOMICOS POR EL BAJO INDICE DE RESOLUCIONES ADVERSAS A LOS INTERESES DEL AYUNTAMIENTO _x000D_
</t>
  </si>
  <si>
    <t xml:space="preserve">(TOTAL DE DEMANADAS/TOTAL DE DEMANDAS A FAVOR)*100_x000D_
</t>
  </si>
  <si>
    <t xml:space="preserve">(TOTAL DE DEMANDAS/TOTAL DE DEMANDAS A FAVOR)*100_x000D_
</t>
  </si>
  <si>
    <t xml:space="preserve">1 DESPIDOS JUSTIFICADOS AL PERSONAL DE LA ADMINISTRACIÓN_x000D_
</t>
  </si>
  <si>
    <t>(TOTAL DE DESPEDIOS DEL EJERCICIO FISCAL ANTERIOR/TOTAL DE DESPIDOS DEL EJERCICIO FISCAL ACTUAL)*100</t>
  </si>
  <si>
    <t>DISMINUCION DE DE DESPIDOS INJUSTIFACOS</t>
  </si>
  <si>
    <t>CONOCIMIENTO DE LAS ACTIVIDADES A REALIZAR</t>
  </si>
  <si>
    <t xml:space="preserve">(TOTAL DE CAPACITACIONES PLANEADAS/TOTAL DE CAPACITACIONES REALIZADAS)*100_x000D_
</t>
  </si>
  <si>
    <t xml:space="preserve">CONOCIMIENTO DE LAS ACTIVIDADES A REALIZAR_x000D_
</t>
  </si>
  <si>
    <t xml:space="preserve">2 CONTINUIDAD EN LOS PROCESOS ADMINISTRATIVOS POR CAMBIO DE PERSONAL_x000D_
</t>
  </si>
  <si>
    <t xml:space="preserve">CONTINUIDAD EN LOS PROCESOS ADMINISTRATIVOS POR CAMBIO DE PERSONAL_x000D_
</t>
  </si>
  <si>
    <t>CAPACITAR AL PERSONAL DE NUEVO INGRESO</t>
  </si>
  <si>
    <t xml:space="preserve">CAPACITAR A PERSONAL DE NUEVO INGRESO_x000D_
</t>
  </si>
  <si>
    <t xml:space="preserve">LAUDOS CONDENATORIOS PARA FINIQUITAR AL TRABAJADOR _x000D_
</t>
  </si>
  <si>
    <t xml:space="preserve">(TOTAL LAUDOS REALIZADOS/TOTAL DE LAUDOS RESTAURADOS)*100_x000D_
</t>
  </si>
  <si>
    <t xml:space="preserve">JUSTIFICACION Y PRUEBAS EL INTERESADO PIERDA LA DEMANDA _x000D_
</t>
  </si>
  <si>
    <t xml:space="preserve">3 MENOR PERDIDA DE PRESUPUESTO DE LA ADMINISTRACION POR LOS JUICIOS NEGATIVOS_x000D_
</t>
  </si>
  <si>
    <t xml:space="preserve">(TOTAL PRESUPUESTO 2021/TOTAL DEL PRESUPUESTO 2022)*100_x000D_
</t>
  </si>
  <si>
    <t xml:space="preserve">MENOR PERDIDA DE PRESUPUESTO DE LA ADMINISTRACION POR LOS JUICIOS NEGATIVOS_x000D_
</t>
  </si>
  <si>
    <t xml:space="preserve">RECURSOS SUFICIENTES EN EL PRESUPUESTO DE EGRESOS PARA ASUNTOS ADMINISTRATIVOS_x000D_
</t>
  </si>
  <si>
    <t xml:space="preserve">POR LLEGAR A UN ACUERDO O CONSILIACIÓN CON EL INTERESADO _x000D_
</t>
  </si>
  <si>
    <t xml:space="preserve">(TOTAL DE DEMANADAS/TOTAL DE DEMANDAS CONCILIADAS)*100_x000D_
</t>
  </si>
  <si>
    <t>E0003</t>
  </si>
  <si>
    <t>IMPARTICIÓN DE JUSTICIA ADMINISTRATIVA EN EL ÁMBITO LOCAL HACIENDO CUMPLIR EL ESTADO DE DERECHO</t>
  </si>
  <si>
    <t>Procuración de Justicia</t>
  </si>
  <si>
    <t>JUZGADO ADMINISTRATIVO MUNICIPAL</t>
  </si>
  <si>
    <t xml:space="preserve">IMPARTICIÓN DE JUSTICIA ADMINISTRATIVA EN EL ÁMBITO LOCAL HACIENDO CUMPLIR EL ESTADO DE DERECHO_x000D_
</t>
  </si>
  <si>
    <t xml:space="preserve">SATISFACCION CIUDADANA_x000D_
</t>
  </si>
  <si>
    <t xml:space="preserve">RESPETO A LOS DERECHOS DE LOS CIUDADANOS MEDIANTE LA LEGALIDAD EN LA EMISIÓN DE ACTOS ADMINISTRAIVOS A CARGO DE LOS SERVIDORES PÚBLICOS_x000D_
</t>
  </si>
  <si>
    <t xml:space="preserve">(TOTAL DE DEMANDAS DEL 2020/TOTAL DE DEMANDAS DEL 2021)*100_x000D_
</t>
  </si>
  <si>
    <t xml:space="preserve">(TOTAL DE DEMANDAS DEL 2020/TOTAL DE DEMANDAS DEL 2021)*100_x000D_
_x000D_
</t>
  </si>
  <si>
    <t>1 CONOCIMIENTO DE LA NORMA</t>
  </si>
  <si>
    <t xml:space="preserve">(TOTAL DE CAPACITACIONES REALIZADAS /TOTAL DE CAPACITACIONES PROGRAMADAS)*100_x000D_
</t>
  </si>
  <si>
    <t>CONOCIMIENTO DE LA NORMA</t>
  </si>
  <si>
    <t xml:space="preserve">CAPACITACIÓN A LOS SERVIDORES PUBLICOS MUNICIPALES_x000D_
_x000D_
</t>
  </si>
  <si>
    <t xml:space="preserve">(TOTAL DE CAPACITACIONES REALIZADAS /TOTAL DE CAPACITACIONES PROGRAMADAS)*100_x000D_
_x000D_
</t>
  </si>
  <si>
    <t xml:space="preserve">CAPACITACIÓN A LOS SERVIDORES PUBLICOS MUNICIPALES_x000D_
</t>
  </si>
  <si>
    <t xml:space="preserve">2 IMPLEMENTACIÓN DE UNA DEFENSORIA DE OFICIO EN MATERIA ADMINISTRATIVA_x000D_
</t>
  </si>
  <si>
    <t xml:space="preserve">(GESTIÓN DE LA DEFENSORIA/IMPLEMENTACIÓN DE LA DEFENSORIA)*100_x000D_
</t>
  </si>
  <si>
    <t>IMPLEMENTACION DE UNA DEFENSORIA DE OFICIO EN MATERIA ADMINISTRATIVA</t>
  </si>
  <si>
    <t xml:space="preserve">CUMPLIMIENTO A LO ESTABLECIDO EN LA LEY ORGÁNICA MUNICIPAL DEL ESTADO_x000D_
</t>
  </si>
  <si>
    <t xml:space="preserve">(GESTION REALIZADA/GESTION PROGRAMADA)*100_x000D_
_x000D_
</t>
  </si>
  <si>
    <t xml:space="preserve">CUMPLIMIENTO A LO ESTABLECIDO EN LA LEY ORGÁNICA MUNICIPAL DEL ESTADO_x000D_
 </t>
  </si>
  <si>
    <t xml:space="preserve">3  ACTUALIZACIÓN DE LA NORMATIVIDAD EN LA ACTUACIÓN _x000D_
</t>
  </si>
  <si>
    <t xml:space="preserve">(TOTAL DE NORMATIVIDAD VIGENTE/TOTAL DE NORMATIVIDAD INEFICAZ)*100 _x000D_
_x000D_
</t>
  </si>
  <si>
    <t xml:space="preserve"> ACTUALIZACIÓN DE LA NORMATIVIDAD EN LA ACTUACIÓN _x000D_
</t>
  </si>
  <si>
    <t xml:space="preserve">APLICACIÓN DE NORMAS ADMINISTRATIVAS EFICACES _x000D_
</t>
  </si>
  <si>
    <t xml:space="preserve">(TOTAL DE NORMATIVIDADES REALIZADAS/TOTAL DE NORMATIVIDADES PROGRAMADAS )*100 _x000D_
_x000D_
</t>
  </si>
  <si>
    <t>E0004</t>
  </si>
  <si>
    <t>ESTABLECER UN GOBIERNO QUE BRINDE A LA CIUDADANÍA MEJORES CONDICIONES DE TRABAJO, DE SEGURIDAD, EDUC</t>
  </si>
  <si>
    <t>Legislación</t>
  </si>
  <si>
    <t>PRESIDENTE, SINDICOS Y REGIDORES</t>
  </si>
  <si>
    <t xml:space="preserve">ESTABLECER UN GOBIERNO QUE BRINDE A LA CIUDADANÍA MEJORES CONDICIONES DE TRABAJO, DE SEGURIDAD, EDUCATIVA, SOCIAL, URBANA Y RURAL, ASÍ COMO PROTECCIÓN A LOS SECTORES MÁS POBRES_x000D_
</t>
  </si>
  <si>
    <t xml:space="preserve">PRESIDENTE, SINDICOS Y REGIDORES </t>
  </si>
  <si>
    <t xml:space="preserve">1 PRESIDENTE, SINDICO Y REGIDORES </t>
  </si>
  <si>
    <t/>
  </si>
  <si>
    <t xml:space="preserve">PRESIDENTE, SINDICO Y REGIDORES </t>
  </si>
  <si>
    <t>E0005</t>
  </si>
  <si>
    <t>DESARROLLAR POLÍTICAS, ESTRATEGÍAS Y ACCIONES QUE GARANTICEN LA COORDINACIÓN DE LAS ÁREAS AL INTERIO</t>
  </si>
  <si>
    <t>Presidencia / Gubernatura</t>
  </si>
  <si>
    <t>PRESIDENCIA MUNICIPAL</t>
  </si>
  <si>
    <t xml:space="preserve">DESARROLLAR POLÍTICAS, ESTRATEGÍAS Y ACCIONES QUE GARANTICEN LA COORDINACIÓN DE LAS ÁREAS AL INTERIOR DEL AYUNTAMIENTO Y LA GOBERNABILIDAD EN EL MUNICIPIO_x000D_
</t>
  </si>
  <si>
    <t xml:space="preserve">MEJORAR LA IMAGEN DE LA ADMINISTRACION PUBLICA MUNICIPAL _x000D_
</t>
  </si>
  <si>
    <t>EFICIENTE ATENCION A LA CIUDADANIA EN EL MUNICIPIO DE ACAMBARO, GTO.</t>
  </si>
  <si>
    <t xml:space="preserve">N/A_x000D_
</t>
  </si>
  <si>
    <t>1 CORRECTA DISTRIBUCIÓN DE LOS APOYOS</t>
  </si>
  <si>
    <t>(TOTAL DE APOYOS OTORGADOS/TOTAL DE APOYOS SOLICITADOS)*100</t>
  </si>
  <si>
    <t>CORRECTA DISTRIBUCIÓN DE LOS APOYOS</t>
  </si>
  <si>
    <t xml:space="preserve">ATENDER EL MAYOR NÚMERO DE SOLICITUDES RECIBIDAS_x000D_
</t>
  </si>
  <si>
    <t>(TOTAL DE SOLICITUDES ATENDIDAS/TOTAL DE SOLICITUDES RECIBIDAS)*100</t>
  </si>
  <si>
    <t xml:space="preserve">(TOTAL DE SOLICITUDES ATENDIDAS/TOTAL DE SOLICITUDES RECIBIDAS)*100_x000D_
</t>
  </si>
  <si>
    <t>SUFICIENTE PRESUPUESTO AL DEPARTAMENTO</t>
  </si>
  <si>
    <t>(TOTAL DE PRESUPUESTO 2022/TOTAL DE PRESUPUESTO 2021)*100</t>
  </si>
  <si>
    <t>2 SUFICIENTE COORDINACIÓN CON OTRAS ÁREAS</t>
  </si>
  <si>
    <t xml:space="preserve">(TOTAL DE DE APOYOS OTORGADOS/TOTAL DE APOYOS SOLICITADOS)*100_x000D_
</t>
  </si>
  <si>
    <t>SUFICIENTE COORDINACIÓN CON OTRAS ÁREAS</t>
  </si>
  <si>
    <t xml:space="preserve">ATENDER A LA CIUDADANIA _x000D_
</t>
  </si>
  <si>
    <t xml:space="preserve">(TOTAL DE SOLICITUDES/TOTAL DE SOLICTUDES APROBADAS)*100_x000D_
</t>
  </si>
  <si>
    <t xml:space="preserve">ATENDER A LA CIUDADANIA </t>
  </si>
  <si>
    <t>CLARA INFORMACIÓN A LOS CIUDADANOS</t>
  </si>
  <si>
    <t>(TOTAL DE SOLICITUDES COMPLETAS/TOTAL DE SOLICITUDES INCOMPLETAS)*100</t>
  </si>
  <si>
    <t>3 EFICIENTE COORDINACIÓN CON LA TESORERÍA MUNICIPAL</t>
  </si>
  <si>
    <t>(TOTAL DE TRÁMITES LIQUIDADOS/TOTAL DE TRÁMITES INGRESADOS A TESORERÍA)*100</t>
  </si>
  <si>
    <t>EFICIENTE COORDINACIÓN CON LA TESORERÍA MUNICIPAL</t>
  </si>
  <si>
    <t>DISMINUCIÓN DE TRÁMITE BUROCRÁTICO CON EL ÁREA DE REVISIÓN (TESORERÍA)</t>
  </si>
  <si>
    <t>AGILIDAD CON LOS TRÁMITES EN TESORERÍA</t>
  </si>
  <si>
    <t>4 MEJOR ATENCIÓN A LA CIUDADANÍA</t>
  </si>
  <si>
    <t>MEJOR ATENCIÓN A LA CIUDADANÍA</t>
  </si>
  <si>
    <t>AREA SUFICIENTE EN ATENCIÓN</t>
  </si>
  <si>
    <t>(TOTAL DE TRÁMITES VALIDADOS/TOTAL DE TRÁMITES INGRESADOS)*100</t>
  </si>
  <si>
    <t>SUFICIENTE PERSONAL PARA EL ÁREA</t>
  </si>
  <si>
    <t>(TOTAL DE PERSONAL GESTIONADO REALIZADO/TOTAL DE PERSONAL ASIGNADO)*100</t>
  </si>
  <si>
    <t>E0006</t>
  </si>
  <si>
    <t xml:space="preserve">COMPILAR DISPOSICIONES ADMINISTRATIVAS, LINEAMIENTOS, REGLAMENTOS Y LEYES QUE RIJAN EL ACTUAR DE LA </t>
  </si>
  <si>
    <t>Política Interior</t>
  </si>
  <si>
    <t>SECRETARIA DEL H. AYUNTAMIENTO</t>
  </si>
  <si>
    <t xml:space="preserve">COMPILAR DISPOSICIONES ADMINISTRATIVAS, LINEAMIENTOS, REGLAMENTOS Y LEYES QUE RIJAN EL ACTUAR DE LA ADMINISTRACIÓN PÚBLICA MUNICIPAL_x000D_
</t>
  </si>
  <si>
    <t xml:space="preserve">SATISFACCIÓN CIUDADANA_x000D_
_x000D_
</t>
  </si>
  <si>
    <t xml:space="preserve">EFICIENTE ATENCIÓN  BRINDADA A LA CIUDADANIA POR PARTE DE SECRETARIA DEL AYUNTAMIENTO_x000D_
</t>
  </si>
  <si>
    <t xml:space="preserve">(TOTAL DE TRAMITES ATENDIDOS 2021/TRAMITES ATENDIDOS 2022)*100_x000D_
</t>
  </si>
  <si>
    <t xml:space="preserve">1 EMPATÍA POR PARTE DE LA CIUDADANÍA PARA ACERCARSE A SOLICITAR AYUDA CON MAYOR PRIVACIDAD_x000D_
</t>
  </si>
  <si>
    <t>(TOTAL DE USUARIOS ATENDIDOS 2021/TOTAL DE USUARIOS ATENDIDOS 2022)*100</t>
  </si>
  <si>
    <t xml:space="preserve">(TOTAL DE USUARIOS ATENDIDOS 2021/TOTAL DE USUARIOS ATENDIDOS 2022)*100_x000D_
</t>
  </si>
  <si>
    <t xml:space="preserve">EMPATÍA POR PARTE DE LA CIUDADANÍA PARA ACERCARSE A SOLICITAR AYUDA CON MAYOR PRIVACIDAD_x000D_
</t>
  </si>
  <si>
    <t>ADECUADOS ESPACIOS PARA DARLE ATENCIÓN PERSONALIZADA A LA CIUDADANÍA</t>
  </si>
  <si>
    <t xml:space="preserve">(TOTAL DE DE GESTIONES REALIZADAS/TOTAL DE GESTIONES APROBADAS)*100_x000D_
</t>
  </si>
  <si>
    <t xml:space="preserve">ADECUADOS ESPACIOS PARA DARLE ATENCIÓN PERSONALIZADA A LA CIUDADANÍA_x000D_
</t>
  </si>
  <si>
    <t>GESTIÓN PARA UNA ÁREA ADECUADA</t>
  </si>
  <si>
    <t>(TOTAL DE GESTIONES REALIZADAS/TOTAL DE GESTIONES APROBADAS)*100</t>
  </si>
  <si>
    <t>2 CONFORMIDAD DE LOS USUARIOS POR EL ADECUADO ACCESO A LAS ÁREAS DE ATENCIÓN AL PÚBLICO</t>
  </si>
  <si>
    <t xml:space="preserve">(TOTAL DE REQUISICIONES/TOTAL DE USUARIOS ATENDIDOS)*100_x000D_
</t>
  </si>
  <si>
    <t>(TOTAL DE REQUISICIONES/TOTAL DE USUARIOS ATENDIDOS)*100</t>
  </si>
  <si>
    <t xml:space="preserve">CONFORMIDAD DE LOS USUARIOS POR EL ADECUADO ACCESO A LAS ÁREAS DE ATENCIÓN AL PÚBLICO_x000D_
</t>
  </si>
  <si>
    <t xml:space="preserve">ADECUADA UBICACIÓN DE LAS JEFATURAS QUE TIENEN ATENCIÓN AL PÚBLICO_x000D_
</t>
  </si>
  <si>
    <t xml:space="preserve">(TOTAL DE CIUDADANOS ATENDIDOS 2021/TOTAL DE CIUDADANOS ATENDIDOS 2022)*100_x000D_
</t>
  </si>
  <si>
    <t>ADECUADA UBICACIÓN DE LAS JEFATURAS QUE TIENEN ATENCIÓN AL PÚBLICO</t>
  </si>
  <si>
    <t>CONOCIMIENTO DE LA NECESIDAD DE ESPACIOS ADECUADOS</t>
  </si>
  <si>
    <t>(TOTAL DE USUARIOS ATENDIDOS2021/TOTAL DE USUARIS ATENDIDOS 2022)*100</t>
  </si>
  <si>
    <t xml:space="preserve">3 CONOCIMIENTO POR PARTE DE LA CIUDADANÍA DE LAS CONSULTAS QUE PUEDE REALIZAR EN CADA ÁREA_x000D_
</t>
  </si>
  <si>
    <t>(TOTAL DE SOLICITUDES 2021/TOTAL DE SOLICITUDES 2022)*100</t>
  </si>
  <si>
    <t>CONOCIMIENTO POR PARTE DE LA CIUDADANÍA DE LAS CONSULTAS QUE PUEDE REALIZAR EN CADA ÁREA</t>
  </si>
  <si>
    <t>DIFUSIÓN DE LOS PROGRAMAS OFRECIDOS POR LAS ÁREAS</t>
  </si>
  <si>
    <t xml:space="preserve">(TOTAL DE DIFUSIONES GESTIONADAS/TOTAL DE DIFUSIONES APROBADAS)*100_x000D_
</t>
  </si>
  <si>
    <t xml:space="preserve">DIFUSIÓN DE LOS PROGRAMAS OFRECIDOS POR LAS ÁREAS_x000D_
</t>
  </si>
  <si>
    <t>SUFICIENTE RECURSO ASIGNADO PARA PROMOCIONAR LAS ÁREAS</t>
  </si>
  <si>
    <t>(TOTAL DEL RECURSO GESTIONADO/TOTAL DEL RECURSO APROBADO)*100</t>
  </si>
  <si>
    <t>P</t>
  </si>
  <si>
    <t>P0007</t>
  </si>
  <si>
    <t>PLANES Y DESARROLLO INSTITUCIONAL PARA EL MUNICIPIO</t>
  </si>
  <si>
    <t>Función Publica</t>
  </si>
  <si>
    <t>DIRECCION MUNICIPAL DE PLANEACION</t>
  </si>
  <si>
    <t xml:space="preserve">PLANES Y DESARROLLO INSTITUCIONAL PARA EL MUNICIPIO_x000D_
</t>
  </si>
  <si>
    <t xml:space="preserve">ACTUALIZACIÓN DE LA NORMATIVA MUNICIPAL PARA LA CORRECTA APLICACIÓN DE LOS ACTOS ADMINISTRATIVOS_x000D_
</t>
  </si>
  <si>
    <t xml:space="preserve">(TOTAL DE ACTUALIZACIONES NORMATIVAS 2021/TOTAL DE ACTUALIZACIONES NORMATIVAS 2022)*100_x000D_
</t>
  </si>
  <si>
    <t xml:space="preserve">1 CORRECTA APLICACIÓN DE LA NORMATIVIDAD POR FALTA DE ACTUALIZACIÓN_x000D_
</t>
  </si>
  <si>
    <t xml:space="preserve">(TOTAL DE NORMATIVAS PUBLICADAS 2021/TOTAL DE NORMATIVAS PUBLICADAS 2022)*100_x000D_
</t>
  </si>
  <si>
    <t xml:space="preserve">CORRECTA APLICACIÓN DE LA NORMATIVIDAD POR FALTA DE ACTUALIZACIÓN_x000D_
</t>
  </si>
  <si>
    <t xml:space="preserve">INTERES DE ACTUALIZAR LA NORMATIVA POR PARTE ÁREAS_x000D_
</t>
  </si>
  <si>
    <t xml:space="preserve">TOTAL DE SOLICITUDES RECIBIDAS/TOTAL DE SOLICITUDES REALIZADAS)*100_x000D_
</t>
  </si>
  <si>
    <t xml:space="preserve"> COORDINACION DE LAS AREAS_x000D_
</t>
  </si>
  <si>
    <t xml:space="preserve">(TOTAL DE OFICIOS ENVIADOS/TOTAL DE OFICIOS CONSTESTADOS)*100 _x000D_
</t>
  </si>
  <si>
    <t>COORDINACION DE LAS AREAS</t>
  </si>
  <si>
    <t xml:space="preserve">2 SEGUIMIENTO PARA LA ACTUALIZACION DE LA NORMATIVA _x000D_
</t>
  </si>
  <si>
    <t xml:space="preserve">(TOTAL DE INVITACIONES DE REUNIONES DE SEGUIMIENTO/TOTAL DE REUNIONES REALIZADAS)*100_x000D_
</t>
  </si>
  <si>
    <t xml:space="preserve">SEGUIMIENTO PARA LA ACTUALIZACION DE LA NORMATIVA _x000D_
</t>
  </si>
  <si>
    <t xml:space="preserve"> ACUERDOS POR PARTE DEL H AYUNTAMIENTO PARA LA ACTUALIZACION DE LA NORMATIVA _x000D_
</t>
  </si>
  <si>
    <t xml:space="preserve">(TOTAL DE ACUERDOS Y/O DECRETOS SOLICITADOS/TOTAL DE ACUERDOS Y/O DECRETOS ATENDIDOS)*100_x000D_
</t>
  </si>
  <si>
    <t xml:space="preserve">ACUERDOS POR PARTE DEL H AYUNTAMIENTO PARA LA ACTUALIZACION DE LA NORMATIVA _x000D_
</t>
  </si>
  <si>
    <t xml:space="preserve">CONOCIMIENTO DE LA IMPORTANCIA DE LA NORMATIVIDAD ACTUALIZADA_x000D_
</t>
  </si>
  <si>
    <t xml:space="preserve">(TOTAL CAPACITACIONES SOLICITADAS/TOTAL DE CAPACITACIONES REALIZADAS)*100_x000D_
</t>
  </si>
  <si>
    <t xml:space="preserve">3 EFICACIA ADMINSTRATIVA PARA LA ACTUALIZACION DE LA NORMATIVA_x000D_
</t>
  </si>
  <si>
    <t xml:space="preserve">(TOTAL DE SOLICITUDES DE NIORMATIVAS/TOTAL DE NORMATIVAS TERMINADAS)*100_x000D_
</t>
  </si>
  <si>
    <t xml:space="preserve">EFICACIA ADMINSTRATIVA PARA LA ACTUALIZACION DE LA NORMATIVA_x000D_
</t>
  </si>
  <si>
    <t xml:space="preserve">PERSONAL PARA LA ACTUALIZACION DE LA NORMATIVA _x000D_
</t>
  </si>
  <si>
    <t xml:space="preserve">(TOTAL DE PERSONAS PARA LA ACTUALIZACIÓN DE NORMATIVAS 2021/TOTAL DE PERSONAS APRA LA ACTUALIZACIÓN DE NORMATIVAS 2022)*100_x000D_
</t>
  </si>
  <si>
    <t xml:space="preserve">ADECUADA REINGENERIA LABORAL _x000D_
</t>
  </si>
  <si>
    <t xml:space="preserve">(TOTAL DE PERSONAL DE PLANEACION/TOTAL DE PERSONAL EN BASE AL REGLAMENTO)*100_x000D_
</t>
  </si>
  <si>
    <t>E0008</t>
  </si>
  <si>
    <t>ESTABLECER LOS CONTROLES ADECUADOS PARA EL EJERCICIO Y CONTROL DE LOS RECURSOS PÚBLICOS BASADOS EN L</t>
  </si>
  <si>
    <t>Asuntos Financieros</t>
  </si>
  <si>
    <t>TESORERIA MUNICIPAL</t>
  </si>
  <si>
    <t xml:space="preserve">ESTABLECER LOS CONTROLES ADECUADOS PARA EL EJERCICIO Y CONTROL DE LOS RECURSOS PÚBLICOS BASADOS EN LAS NORMAS LEGALES Y ADMINISTRATIVAS VIGENTES_x000D_
</t>
  </si>
  <si>
    <t xml:space="preserve">SUMA DE LA CALIFICACION DE LA INFORMACION DISTRIBUIDA/NUMERO DE SOLICITANTES APLICADOS_x000D_
</t>
  </si>
  <si>
    <t xml:space="preserve">CONTRIBUIR A LA DISTRIBUCION DE INFORMACION FINANCIERA Y TRANSPARENTE_x000D_
</t>
  </si>
  <si>
    <t xml:space="preserve">SOCIEDAD ACAMBARENSE OBTIENE BUENA INFORMACION SOBRE LAS FINANZAS SANAS Y TRANSPARENTES DEL MUNICIPIO_x000D_
</t>
  </si>
  <si>
    <t xml:space="preserve">SUMA DE LA CALIFICACION DE LAS ENCUESTAS DE SOLICITUDES DE INFORMACION/NUMERO DE PERSONAS QUE SOLICITARON INFORMACION_x000D_
</t>
  </si>
  <si>
    <t xml:space="preserve">PORCENTAJE_x000D_
</t>
  </si>
  <si>
    <t xml:space="preserve">1 GASTO PUBLICO EJERCIDO_x000D_
</t>
  </si>
  <si>
    <t xml:space="preserve">TOTAL DE PRESUPUESTO EJERCIDO/PRESUPUESTO APROBADO_x000D_
</t>
  </si>
  <si>
    <t xml:space="preserve">GASTO PUBLICO EJERCIDO_x000D_
</t>
  </si>
  <si>
    <t xml:space="preserve">PROMEDIO_x000D_
</t>
  </si>
  <si>
    <t xml:space="preserve">ENTREGAR OPORTUNAMENTE LA CUENTA PUBLICA TRIMESTRAL Y ANUALMENTE_x000D_
</t>
  </si>
  <si>
    <t xml:space="preserve">CALIFICACION DE LA ENTREGA DE CUENTA PUBLICA/NUMERO DE CUENTAS PUBLICAS ENTREGADAS_x000D_
</t>
  </si>
  <si>
    <t xml:space="preserve">CAMBIAR EL SISTEMA SAP_x000D_
</t>
  </si>
  <si>
    <t xml:space="preserve">((NUMERO DE SISTEMAS PROGRAMADOS EN EL AÑO T/NUMERO DE SISTEMAS PROGRAMADOS EN EL AÑO T-1)-1)*100_x000D_
</t>
  </si>
  <si>
    <t xml:space="preserve">PAGAR EN TIEMPO Y FORMA IMPUESTOS FEDERALES Y ESTATALES ANTE EL SAT_x000D_
</t>
  </si>
  <si>
    <t xml:space="preserve">TOTAL DE PRESUPUESTO DEL PROGRAMA ASIGNADO/CANTIDAD DE IMPUESTOS PAGADOS AL SAT_x000D_
</t>
  </si>
  <si>
    <t xml:space="preserve">PAGAR NOMINA Y SEGURO SOCIAL EN TIEMPO Y FORMA ESTABLECIDO_x000D_
</t>
  </si>
  <si>
    <t xml:space="preserve">TOTAL DE PRESUPUESTO DEL PROGRAMA ASIGNADO/NUMERO DE NOMINAS Y SEGURO SOCIAL PAGADOS_x000D_
</t>
  </si>
  <si>
    <t xml:space="preserve">REVISAR ANUALMENTE LOS INVENTARIOS DE BIENES E INMUEBLES DEL PERSONAL_x000D_
</t>
  </si>
  <si>
    <t xml:space="preserve">((NUMERO DE BIENES E INMUEBLES  PROGRAMADOS EN EL AÑO T/NUMERO DE BIENES INMUEBLES PROGRAMADOS EN EL AÑO T-1)-1)*100_x000D_
</t>
  </si>
  <si>
    <t xml:space="preserve">2 RECAUDACION DE IMPUESTOS FORTALECIDO_x000D_
</t>
  </si>
  <si>
    <t xml:space="preserve">TOTAL DE IMPUESTOS RECAUDADOS/NUMERO DE PERSONAS QUE PAGARON IMPUESTOS_x000D_
</t>
  </si>
  <si>
    <t xml:space="preserve">RECAUDACION DE IMPUESTOS FORTALECIDO_x000D_
</t>
  </si>
  <si>
    <t xml:space="preserve">REALIZAR REUNIONES PARA EVITAR ATRASOS Y REDUCCION DE CARTERA VENCIDA_x000D_
</t>
  </si>
  <si>
    <t xml:space="preserve">(NUMERO DE REUNIONES REALIZADAS/NUMERO DE REUNIONES PROGRAMADAS)*100_x000D_
</t>
  </si>
  <si>
    <t xml:space="preserve">REALIZAR OFICIOS DE REQUERIMIENTOS DE PAGO_x000D_
</t>
  </si>
  <si>
    <t xml:space="preserve">(NUMERO DE OFICIOS DE REQUERIMIENTO REALIZADOS/NUMERO DE OFICIOS PROGRAMADOS)*100_x000D_
</t>
  </si>
  <si>
    <t xml:space="preserve">3 EJERCICIO DE LOS RECURSOS FEDERALES VERIFICADO_x000D_
</t>
  </si>
  <si>
    <t xml:space="preserve">((NUMERO DE RECURSOS FEDERALES VERIFCADOS EN E L AÑO T/NUMERO DE RECURSOS VERIFICADOS EN EL AÑO T-1)-1)*100_x000D_
</t>
  </si>
  <si>
    <t xml:space="preserve">EJERCICIO DE LOS RECURSOS FEDERALES VERIFICADO_x000D_
</t>
  </si>
  <si>
    <t xml:space="preserve">ENTREGAR OPORTUNAMENTE PAQUETES MENSUALES PARA LA INTEGRACION DE RAMO XXXIII A CUENTA CORRIENTE_x000D_
</t>
  </si>
  <si>
    <t xml:space="preserve">(NUMERO DE PAQUETES QUE FUERON ENTREGADOS/NUMERO DE PAQUETES PROGRAMADOS)*100_x000D_
</t>
  </si>
  <si>
    <t xml:space="preserve">ENTREGAR OPORTUNAMENTE REPORTES A LA SECRETARIA DE HACIENDA Y CREDITO PUBLICO (PORTAL APLICATIVO) EN COORDINACION CON SECRETARIA DE FINANZAS_x000D_
</t>
  </si>
  <si>
    <t xml:space="preserve">(NUMERO DE REPORTES QUE FUERON ENTREGADOS/NUMERO DE REPORTES PROGRAMADOS)*100_x000D_
</t>
  </si>
  <si>
    <t>E0009</t>
  </si>
  <si>
    <t>FISCALIZAR LAS ACTIVIDADES PÚBLICAS Y PRIVADAS BASADO EN LAS NORMAS LEGALES Y ADMINISTRATIVAS VIGENT</t>
  </si>
  <si>
    <t>Asuntos Hacendarios</t>
  </si>
  <si>
    <t>DEPARTAMENTO DE INSPECCION Y FISCALIZACION</t>
  </si>
  <si>
    <t xml:space="preserve">FISCALIZAR LAS ACTIVIDADES PÚBLICAS Y PRIVADAS BASADO EN LAS NORMAS LEGALES Y ADMINISTRATIVAS VIGENTES_x000D_
</t>
  </si>
  <si>
    <t>SATIFACCIÓN CIUDADANA</t>
  </si>
  <si>
    <t xml:space="preserve">DECREMENTO DE LA PROBLEMATICA SOCIAL GENERADA POR EL COMERCIO AMBULANTE Y BUENA APLICACIÓN DE LA REGLAMENTACIÓN DE ALCOHOLES EN EL MUNICIPIO. </t>
  </si>
  <si>
    <t xml:space="preserve">(TOTAL DEL PADRON DE COMERCIOS / TOTAL DE INSPECCIONES REALIZADAS) *100_x000D_
</t>
  </si>
  <si>
    <t>_x000D_
(TOTAL DEL PADRON DE COMERCIOS / TOTAL DE INSPECCIONES REALIZADAS) *100</t>
  </si>
  <si>
    <t>1 SUFICIENTE COORDINACIÓN CON REPRESENTANTES DE AGRUPACIONES DE COMERCIO INFORMAL</t>
  </si>
  <si>
    <t>(TOTAL DE REUNIONES PROGRAMADAS/ENTRE EL TOTAL DE REUNIONES REALIZADAS)*100</t>
  </si>
  <si>
    <t xml:space="preserve">(TOTAL DE REUNIONES PROGRAMADAS/ENTRE EL TOTAL DE REUNIONES REALIZADAS)*100_x000D_
_x000D_
</t>
  </si>
  <si>
    <t>SUFICIENTE COORDINACIÓN CON REPRESENTANTES DE AGRUPACIONES DE COMERCIO INFORMAL</t>
  </si>
  <si>
    <t>SUFICIENTES AREAS PARA LA REUBICACIÓN.</t>
  </si>
  <si>
    <t xml:space="preserve">(TOTAL DE COMERCIANTES IRREGULARES ACTIVOS/TOTAL DE COMERCIANTES EN EL MUNICIPIO)*100._x000D_
</t>
  </si>
  <si>
    <t xml:space="preserve">2 ADECUADA COORDINACIÓN CON OTRAS DEPENDENCIAS. </t>
  </si>
  <si>
    <t>ADECUADA COORDINACIÓN CON OTRAS DEPENDENCIAS</t>
  </si>
  <si>
    <t xml:space="preserve">ACTIVA PARTICIPACIÓN Y VINCULACIÓN DE LA JEFATURA CON ÁREAS AFINES_x000D_
</t>
  </si>
  <si>
    <t xml:space="preserve">3 EQUIPO VEHICULAR Y DE COMUNICACIÓN ADECUADO_x000D_
</t>
  </si>
  <si>
    <t xml:space="preserve">(TOTAL DE EQUIPO E INFRAESTRUCTURA NUEVA/ TOTAL DE EQUIPO E INFRAESTRUCTURA ACTUAL)*100_x000D_
</t>
  </si>
  <si>
    <t xml:space="preserve">EQUIPO VEHICULAR Y DE COMUNICACIÓN ADECUADO_x000D_
</t>
  </si>
  <si>
    <t xml:space="preserve">GESTIÓN EFICAZ CON LAS AUTORIDADES PERTINENTES, PARA LA OBTENCIÓN DE RECURSOS_x000D_
</t>
  </si>
  <si>
    <t xml:space="preserve">4 REGLAMENTO ACTUALIZADO_x000D_
</t>
  </si>
  <si>
    <t xml:space="preserve">(TOTAL DE REUNIONES REALIZADAS/TOTAL DE REUNIONES PROGRAMADAS PARA LA ACTUALIZACIÓN)*100_x000D_
</t>
  </si>
  <si>
    <t xml:space="preserve">REGLAMENTO ACTUALIZADO_x000D_
</t>
  </si>
  <si>
    <t xml:space="preserve">INTERÉS Y DE SEGUIMIENTO POR PARTE DE LA JEFATURA_x000D_
</t>
  </si>
  <si>
    <t>E0010</t>
  </si>
  <si>
    <t>RECAUDAR LOS IMPUESTOS INMOBILIARIOS DE PROPIETARIOS DE INMUEBLES URBANOS Y RÚSTICOS QUE SE ENCUENTR</t>
  </si>
  <si>
    <t>DEPARTAMENTO DE IMPUESTO INMOBILIARIO</t>
  </si>
  <si>
    <t xml:space="preserve">RECAUDAR LOS IMPUESTOS INMOBILIARIOS DE PROPIETARIOS DE INMUEBLES URBANOS Y RÚSTICOS QUE SE ENCUENTRAN DENTRO DEL ÁREA GEOGRÁFICA DEL MUNICIPIO_x000D_
</t>
  </si>
  <si>
    <t xml:space="preserve">OBTENER MAYORES PARTICIPACIONES ESTATALES Y FEDERALES PARA EL MUNICIPIO_x000D_
</t>
  </si>
  <si>
    <t xml:space="preserve">EFICIENTE  RECAUDACION DE IMPUESTO PREDIAL EN EL MUNICIPIO DE ACÁMBARO, GTO. _x000D_
</t>
  </si>
  <si>
    <t xml:space="preserve">1 MEDIOS DE PAGO PARA LOS CONTRIBUYENTES </t>
  </si>
  <si>
    <t>(TOTAL PRESUPUESTO AÑO ANTERIOR/TOTAL PRESUPUESTO ASIGNADO AÑO ACTUAL)*100</t>
  </si>
  <si>
    <t xml:space="preserve">(TOTAL PRESUPUESTO AÑO ANTERIOR/TOTAL PRESUPUESTO ASIGNADO AÑO ACTUAL)*100_x000D_
</t>
  </si>
  <si>
    <t xml:space="preserve">MEDIOS DE PAGO PARA LOS CONTRIBUYENTES _x000D_
</t>
  </si>
  <si>
    <t>GESTIONAR RECURSOS MATERIALES Y HUMANOS</t>
  </si>
  <si>
    <t>(TOTAL DE GESTIONES PROGRAMADAS/TOTAL DE GESTIONES REALIZADAS)*100</t>
  </si>
  <si>
    <t>2 EFICIENTE ACTUALIZACION DE LOS VALORES CATASTRALES DE LOS INMUEBLES</t>
  </si>
  <si>
    <t xml:space="preserve">(TOTAL DE AVALUOS EN VIGOR AÑO PASADO/AVALUOS EN VIGOR AÑO ACTUAL)*100_x000D_
</t>
  </si>
  <si>
    <t>(TOTAL DE AVALUOS EN VIGOR AÑO PASADO/AVALUOS EN VIGOR AÑO ACTUAL)*100</t>
  </si>
  <si>
    <t>EFICIENTE ACTUALIZACION DE LOS VALORES CATASTRALES DE LOS INMUEBLES</t>
  </si>
  <si>
    <t>REALIZAR MESAS DE TTRABAJO CON EL DEPARTAMENTO DE CATASTRO Y TESORERIA</t>
  </si>
  <si>
    <t>(TOTAL DE MESAS DE TRABAJO REALIZADAS/TOTAL DE MESAS DE TRABAJO PROGRAMADAS)*100</t>
  </si>
  <si>
    <t xml:space="preserve">3 SUFICIENTE DIFUSION PARA EL CONOCIMIENTO DEL PAGO PREDIAL_x000D_
</t>
  </si>
  <si>
    <t xml:space="preserve">(RECAUDACIÓN AÑO PASADO/RECAUDACIÓN AÑO ACTUAL)*100_x000D_
</t>
  </si>
  <si>
    <t>(RECAUDACIÓN AÑO PASADO/RECAUDACIÓN AÑO ACTUAL)*100</t>
  </si>
  <si>
    <t xml:space="preserve">SUFICIENTE DIFUSION PARA EL CONOCIMIENTO DEL PAGO PREDIAL_x000D_
</t>
  </si>
  <si>
    <t xml:space="preserve">GESTIONAR PROGRAMAS INCENTIVO PARA PAGO DE PREDIAL </t>
  </si>
  <si>
    <t>(PROGRAMAS GESTIONADOS/PROGRAMAS REALIZADOS)*100</t>
  </si>
  <si>
    <t>E0011</t>
  </si>
  <si>
    <t>GARANTIZAR LA ORDENACIÓN DEL ESPACIO GEOGRÁFICO CON FINES DE DESARROLLO A TRAVÉS DE LOS TRES ASPECTO</t>
  </si>
  <si>
    <t>DEPARTAMENTO DE CATASTRO</t>
  </si>
  <si>
    <t xml:space="preserve">GARANTIZAR LA ORDENACIÓN DEL ESPACIO GEOGRÁFICO CON FINES DE DESARROLLO A TRAVÉS DE LOS TRES ASPECTOS MÁS RELEVANTES DE LA PROPIEDAD INMOBILIARIA: DESCRIPCIÓN FÍSICA, SITUACIÓN JURÍDICA Y VALOR FISCAL_x000D_
</t>
  </si>
  <si>
    <t xml:space="preserve">INCREMENTAR LA RECAUDACION FISCAL POR CONCEPTO DE IMPUESTO PREDIAL _x000D_
_x000D_
</t>
  </si>
  <si>
    <t xml:space="preserve">ACTUALIZACION  DEL VALOR CATASTRAL DE LA PROPIEDAD EN EL TERRITORIO MUNICIPAL  DE ACAMBARO GTO._x000D_
</t>
  </si>
  <si>
    <t xml:space="preserve">N/A_x000D_
 _x000D_
</t>
  </si>
  <si>
    <t xml:space="preserve">1 CONTRATACION DE 6 PERITOS CATASTRALES_x000D_
</t>
  </si>
  <si>
    <t xml:space="preserve">(GESTION PROPUESTA/APROBACION DE LA PROPUESTA)*100_x000D_
_x000D_
</t>
  </si>
  <si>
    <t xml:space="preserve">CONTRATACION DE 6 PERITOS CATASTRALES_x000D_
</t>
  </si>
  <si>
    <t xml:space="preserve">AUTORIZACION AVALUOS FISCALES_x000D_
</t>
  </si>
  <si>
    <t>(TOTAL DE AVULOS ACTAULIZADOS/TOTAL DE EFECTOS APLICADOS)*100</t>
  </si>
  <si>
    <t>Revisión y en su caso la autorización de los Avalúos Fiscales. Una vez verificados en sus valores tanto de terreno,  asi como de las construcciones.</t>
  </si>
  <si>
    <t>ACTUALIZACION DE PREDIOS URBANOS INSCRITOS EN EL MUNICIPIO</t>
  </si>
  <si>
    <t xml:space="preserve">(AVALUOS REALIZADOS/AVUALOS PROGRAMADOS EN EL POA)*100_x000D_
</t>
  </si>
  <si>
    <t xml:space="preserve">ACTUALIZACION DE PREDIOS URBANOS INSCRITOS EN EL MUNICIPIO_x000D_
</t>
  </si>
  <si>
    <t xml:space="preserve">2 EQUIPO PARA ACTUALIZAR E IDENTIFICAR LA PROPIEDAD PARTICULAR DENTRO DEL TERRITORIO MUNICIPAL _x000D_
</t>
  </si>
  <si>
    <t>(GESTION PROPUESTA/PROPUESTA APROBADA)*100</t>
  </si>
  <si>
    <t>IDENTIFICACION DE LA PROPIEDAD MAS RAPIDA Y EFICAZ</t>
  </si>
  <si>
    <t xml:space="preserve">GESTIONAR ANTE TESORERIA MUNICIPAL LA COMPRA DE EQUIPO NECESARIO PARA LA LABOR DE LOS PERITOS CATASTRALES_x000D_
</t>
  </si>
  <si>
    <t xml:space="preserve">(GESTION PROPUESTA/APROBACION DE LA PROPUESTA)*100_x000D_
</t>
  </si>
  <si>
    <t xml:space="preserve">EFICIENTAR Y GENERAR MAYOR NUMERO DE AVALÚOS CATASTRALES POR MOTIVO DE REGULARIZACIÓN DE LA PROPIEDAD, PARA GENERAR MAYORES INGRESOS A LA TESORERÍA MUNICIPAL._x000D_
</t>
  </si>
  <si>
    <t>realizar avaluos catastrales para el pago de impuesto predial asi como actualizar sus impuestos</t>
  </si>
  <si>
    <t xml:space="preserve">3 INCREMENTO EN LA LEY DE INGRESOS_x000D_
</t>
  </si>
  <si>
    <t xml:space="preserve">Revisar La Ley de ingresos para su actualización en sus valores. Con respecto al año fiscal que corresponde, Elaborar La propuesta de Reglamento Del Catastro Municipal de Acámbaro, Gto._x000D_
</t>
  </si>
  <si>
    <t xml:space="preserve">AUMENTA EL IMPUESTO PREDIAL CON FORME A LA LEY_x000D_
</t>
  </si>
  <si>
    <t xml:space="preserve">Con forme a la ley de ingresos se hace regularización de predio urbano y se les hace el aumento predial correspondiente_x000D_
</t>
  </si>
  <si>
    <t xml:space="preserve">PROMOVER LA ADQUISICIÓN DE RESERVA TERRITORIAL PARA EL MUNICIPIO._x000D_
</t>
  </si>
  <si>
    <t xml:space="preserve">PROMOVER LA ADQUISICIÓN DE RESERVA TERRITORIAL PARA EL MUNICIPIO._x000D_
_x000D_
</t>
  </si>
  <si>
    <t>E0012</t>
  </si>
  <si>
    <t>MANTENER UNA CORPORACIÓN TRANSPARENTE CONTANDO CON LA PARTICIPACIÓN CIUDADANA PARA OBTENER UN MUNICI</t>
  </si>
  <si>
    <t>Policía</t>
  </si>
  <si>
    <t>DIRECCION GENERAL DE SEGURIDAD PUBLICA</t>
  </si>
  <si>
    <t xml:space="preserve">MANTENER UNA CORPORACIÓN TRANSPARENTE CONTANDO CON LA PARTICIPACIÓN CIUDADANA PARA OBTENER UN MUNICIPIO SEGURO_x000D_
  </t>
  </si>
  <si>
    <t>SATISFACCION CIUDADANA</t>
  </si>
  <si>
    <t xml:space="preserve">EFICIENTE ATENCION A LA CIUDADANIA DEL SERVICIO DE SEGURIDAD PUBLICA_x000D_
</t>
  </si>
  <si>
    <t xml:space="preserve">(TOTAL DE QUEJAS Y DEMANDAS 2021/TOTAL DE QUEJAS Y DEMANDAS 2022)*100_x000D_
</t>
  </si>
  <si>
    <t xml:space="preserve">1 VEHICULOS Y HERRRAMIENTAS DE TRABAJO PARA MEJORAR LA ATENCION A LA CIUDADANIA_x000D_
</t>
  </si>
  <si>
    <t xml:space="preserve">(TOTAL DE PARQUE VEHICULAR 2021/TOTAL DE  PARQUE VEHICULAR 2022)*100_x000D_
</t>
  </si>
  <si>
    <t xml:space="preserve">VEHICULOS Y HERRRAMIENTAS DE TRABAJO PARA MEJORAR LA ATENCION A LA CIUDADANIA_x000D_
</t>
  </si>
  <si>
    <t>GESTION DE PROGRAMAS PARA ADQUIRIR UNIDADES Y EQUIPAMIENTO</t>
  </si>
  <si>
    <t xml:space="preserve">(TOTAL DE PROGRAMAS DE SEGURIDAD 2021/TOTAL DE PROGRAMAS DE SEGURIDAD 2022)*100_x000D_
</t>
  </si>
  <si>
    <t xml:space="preserve">GESTION DE PROGRAMAS PARA ADQUIRIR UNIDADES Y EQUIPAMIENTO_x000D_
</t>
  </si>
  <si>
    <t xml:space="preserve">AUMENTO DE PRESUPUESTO ASIGNADO_x000D_
</t>
  </si>
  <si>
    <t xml:space="preserve">(TOTAL DE PRESUPUESTO ASIGNADO 2021/TOTAL DE PRESUPUESTO ASIGNADO 2022)*100_x000D_
</t>
  </si>
  <si>
    <t>2 AUMENTO DE  PERSONAL CAPACITADO</t>
  </si>
  <si>
    <t xml:space="preserve">(TOTAL DE ELEMENTOS CERTIFICADOS 2021/TOTAL DE ELEMENTOS CERTIFICADOS 2022)*100_x000D_
</t>
  </si>
  <si>
    <t xml:space="preserve">AUMENTO DE  PERSONAL CAPACITADO_x000D_
</t>
  </si>
  <si>
    <t xml:space="preserve"> RECURSOS SUFICIENTES PARA CAPACITACIONES DE POLICIAS</t>
  </si>
  <si>
    <t xml:space="preserve">(TOTAL DE GESTION DE PRESUPUESTO MUNICIPAL/TOTAL DE PRESUPUESTO APROBADO)*100_x000D_
</t>
  </si>
  <si>
    <t xml:space="preserve"> RECURSOS SUFICIENTES PARA CAPACITACIONES DE POLICIAS_x000D_
</t>
  </si>
  <si>
    <t xml:space="preserve">CONOCIMIENTO DE LAS ACTIVIDADES POLICIALES_x000D_
</t>
  </si>
  <si>
    <t xml:space="preserve">(TOTAL DE EVALUACIONES DE DESEMPEÑO 2021/TOTAL DE EVALUACIONES DE DESEMPEÑO 2022)*100_x000D_
</t>
  </si>
  <si>
    <t>3 AUMENTO DE ELEMENTOS POLICIALES</t>
  </si>
  <si>
    <t xml:space="preserve">(TOTAL DE ELEMENTOS ADSCRITOS 2021/TOTAL DE ELEMENTOS ADSCRITOS 2022)*100_x000D_
</t>
  </si>
  <si>
    <t xml:space="preserve">AUMENTO DE ELEMENTOS POLICIALES_x000D_
</t>
  </si>
  <si>
    <t xml:space="preserve">PRESUPUESTO ASIGNADO PARA AUMENTO DE PLANILLA_x000D_
</t>
  </si>
  <si>
    <t xml:space="preserve">AUMENTO DE COBERTURA A LOS REPORTES CIUDADANOS_x000D_
</t>
  </si>
  <si>
    <t xml:space="preserve">(TOTAL DE REPORTES REALIZADOS/TOTAL DE REPORTES ATENDIDOS)*100_x000D_
</t>
  </si>
  <si>
    <t>4 AUMENTO DEL EQUIPO MULTIDICIPLINARIO</t>
  </si>
  <si>
    <t xml:space="preserve">(TOTAL DE ELEMENTOS PROFESIONALES 2021/TOTAL DE ELEMENTOS PROFESIONALES 2022)*100_x000D_
</t>
  </si>
  <si>
    <t xml:space="preserve">AUMENTO DEL EQUIPO MULTIDICIPLINARIO_x000D_
</t>
  </si>
  <si>
    <t xml:space="preserve"> PERSONAL CON PERFILES PROFESIONALES</t>
  </si>
  <si>
    <t xml:space="preserve"> PERSONAL CON PERFILES PROFESIONALES_x000D_
</t>
  </si>
  <si>
    <t xml:space="preserve">DISMINUCION DEL INDICE DELICTIVO EN EL MUNICIPIO_x000D_
_x000D_
</t>
  </si>
  <si>
    <t xml:space="preserve">(TOTAL DE DELITOS 2021/TOTAL DE DELITOS 2022)*100_x000D_
</t>
  </si>
  <si>
    <t xml:space="preserve">DISMINUCION DEL INDICE DELICTIVO EN EL MUNICIPIO_x000D_
</t>
  </si>
  <si>
    <t>E0013</t>
  </si>
  <si>
    <t>GARANTIZAR EL ORDEN VIAL Y EL TRANSPORTE PÚBLICO EN BENEFICIO DE LA CIUDADANÍA</t>
  </si>
  <si>
    <t>Otros Asuntos de Orden Público y Seguridad</t>
  </si>
  <si>
    <t>JEFATURA DE MOVILIDAD Y TRANSPORTE</t>
  </si>
  <si>
    <t xml:space="preserve">GARANTIZAR EL ORDEN VIAL Y EL TRANSPORTE PÚBLICO EN BENEFICIO DE LA CIUDADANÍA_x000D_
</t>
  </si>
  <si>
    <t xml:space="preserve">GARANTIZAR LA SATISFACCIÓN CIUDADANA_x000D_
</t>
  </si>
  <si>
    <t xml:space="preserve">EXISTE UN EFICIENTE  ESTACIONAMIENTO Y SEÑALETICA EN EL MUNICIPIO_x000D_
</t>
  </si>
  <si>
    <t xml:space="preserve">TOTAL DE ESPACIOS CREADOS/TOTAL DE ESPACIOS PREVISTOS*100_x000D_
</t>
  </si>
  <si>
    <t xml:space="preserve">1 PUBLICIDAD VIAL POR PARTE DE TRANSITO_x000D_
</t>
  </si>
  <si>
    <t xml:space="preserve">TOTAL DE VOLANTES REPARTIDOS/TOTAL DE VOLANTES CREADOS*100_x000D_
</t>
  </si>
  <si>
    <t xml:space="preserve">PUBLICIDAD VIAL POR PARTE DE TRANSITO_x000D_
</t>
  </si>
  <si>
    <t xml:space="preserve">AGILIZAR LA CIRCULACIÒN VEHICULAR _x000D_
</t>
  </si>
  <si>
    <t xml:space="preserve">TOTAL DE ELEMENTOS NUEVOS CONTRATOS/ LA PLANTILLA ACTUAL CUENTA CON 50 ELEMENTOS _x000D_
</t>
  </si>
  <si>
    <t xml:space="preserve">ACATAR LA  REGLAMENTACION MUNICIPAL_x000D_
</t>
  </si>
  <si>
    <t xml:space="preserve">(TOTAL DE INFRACCIONES/CUMPLIENTO DEL REGLAMENTO*100)_x000D_
</t>
  </si>
  <si>
    <t xml:space="preserve">2 ADECUADA REGULACIÓN DEL COMERCIO AMBULANTE_x000D_
_x000D_
</t>
  </si>
  <si>
    <t xml:space="preserve">TOTAL DE ESPACIOS ASIGNADOS PARA ZONA DE CARGA Y DESCARGA/ TOTAL DE ESPACIOS PREVISTOS _x000D_
_x000D_
</t>
  </si>
  <si>
    <t xml:space="preserve">TOTAL DE ESPACIOS ASIGNADOS PARA ZONA DE CARGA Y DESCARGA/ TOTAL DE ESPACIOS PREVISTOS _x000D_
</t>
  </si>
  <si>
    <t xml:space="preserve">ADECUADA REGULACIÓN DEL COMERCIO AMBULANTE_x000D_
_x000D_
</t>
  </si>
  <si>
    <t xml:space="preserve">MAYOR CULTURA SOCIAL POR PARTE DE LOS COMERCIANTES_x000D_
_x000D_
</t>
  </si>
  <si>
    <t xml:space="preserve">TOTAL DE ACUERDO EJECUTADOS/TOTAL DE ACUERDOS*100_x000D_
</t>
  </si>
  <si>
    <t xml:space="preserve">REGULAR EL COMERCIO AMBULANTE_x000D_
_x000D_
</t>
  </si>
  <si>
    <t xml:space="preserve">TOTAL DE PROGRAMAS REALIZADOS/TOTAL DE PROGRAMAS SUPERVIZADOS*100  _x000D_
_x000D_
</t>
  </si>
  <si>
    <t xml:space="preserve">3 ADECUADA SEÑALIZACIÓN_x000D_
_x000D_
_x000D_
</t>
  </si>
  <si>
    <t xml:space="preserve">TOTAL DE SEÑALAMIENTOS COLOCADOS/TOTAL DE SEÑALAMIENTOS PROGRAMADOS*100)_x000D_
_x000D_
_x000D_
</t>
  </si>
  <si>
    <t xml:space="preserve">TOTAL DE SEÑALAMIENTOS COLOCADOS/TOTAL DE SEÑALAMIENTOS PROGRAMADOS*100)_x000D_
_x000D_
 _x000D_
_x000D_
</t>
  </si>
  <si>
    <t xml:space="preserve">ADECUADA SEÑALIZACIÓN_x000D_
_x000D_
_x000D_
</t>
  </si>
  <si>
    <t xml:space="preserve">COORDINAR  LA DIRECCION CON LAS AUTORIDADES_x000D_
_x000D_
_x000D_
</t>
  </si>
  <si>
    <t xml:space="preserve">TOTAL DE ACUERDO EJECUTADOS/TOTAL DE ACUERDOS*100_x000D_
_x000D_
_x000D_
_x000D_
</t>
  </si>
  <si>
    <t xml:space="preserve">TOTAL DE ACUERDO EJECUTADOS/TOTAL DE ACUERDOS*100_x000D_
_x000D_
_x000D_
</t>
  </si>
  <si>
    <t xml:space="preserve">COORDINAR  LA DIRECCION CON LAS AUTORIDADES_x000D_
_x000D_
_x000D_
_x000D_
</t>
  </si>
  <si>
    <t xml:space="preserve">GESTIONAR EL  MATERIAL DE SEÑALETICA _x000D_
_x000D_
</t>
  </si>
  <si>
    <t xml:space="preserve">INCREMENTO DE SEÑALIZACION/ SEÑALETICA GESTIONADA*100_x000D_
_x000D_
</t>
  </si>
  <si>
    <t>E0014</t>
  </si>
  <si>
    <t>LOGRAR LA DISMINUCIÓN DE RIESGOS Y ACCIDENTES PARA LA PROTECCIÓN DE LA CIUDADANÍA</t>
  </si>
  <si>
    <t>Protección Civil</t>
  </si>
  <si>
    <t>COORDINACION DE PROTECCION CIVIL</t>
  </si>
  <si>
    <t xml:space="preserve">LOGRAR LA DISMINUCIÓN DE RIESGOS Y ACCIDENTES PARA LA PROTECCIÓN DE LA CIUDADANÍA_x000D_
</t>
  </si>
  <si>
    <t xml:space="preserve">EFICIENTE ATENCION A LA CIUDADANIA EN MATERIA DE PROTECCION CIVIL _x000D_
_x000D_
</t>
  </si>
  <si>
    <t xml:space="preserve">(TOTAL DE REPORTES ATENDIDOS 2021/ TOTAL DE REPORTES ATENDIDOS 2022)*100_x000D_
_x000D_
</t>
  </si>
  <si>
    <t xml:space="preserve">(TOTAL DE REPORTES ATENDIDOS 2021/ TOTAL DE REPORTES ATENDIDOS 2022)*100_x000D_
</t>
  </si>
  <si>
    <t xml:space="preserve">1 ADECUADA RECEPCION DE TRATAMITES REFERENTES A PROTECION CIVIL_x000D_
</t>
  </si>
  <si>
    <t xml:space="preserve">(TOTAL DE TRAMITES RECIBIDOS/TOTAL DE TRAMITES ATENDIDOS)*100_x000D_
</t>
  </si>
  <si>
    <t xml:space="preserve">ADECUADA RECEPCION DE TRATAMITES REFERENTES A PROTECION CIVIL_x000D_
</t>
  </si>
  <si>
    <t xml:space="preserve">INSTALACIONES PARA OPERAR CORRECTAMENTE_x000D_
</t>
  </si>
  <si>
    <t xml:space="preserve">(TOTAL DE GESTIONES REALIZADAS/TOTAL DE GESTIONES APROBADAS)*100_x000D_
</t>
  </si>
  <si>
    <t xml:space="preserve">GESTION  PARA OBTENER INSTALACIONES PROPIAS_x000D_
</t>
  </si>
  <si>
    <t xml:space="preserve">(TOTAL DE GESTIONES REALIZADAS/TOTAL DE GESTIONES APROBADAS)*100_x000D_
_x000D_
</t>
  </si>
  <si>
    <t xml:space="preserve">2 ADECUADA ATENCION A LOS REPORTES CIUDADANOS _x000D_
</t>
  </si>
  <si>
    <t xml:space="preserve">(TOTAL DE REPORTES RECIDOS/TOTAL DE REPORTES ATENDIDOS)*100_x000D_
</t>
  </si>
  <si>
    <t xml:space="preserve">ADECUADA ATENCION A LOS REPORTES CIUDADANOS _x000D_
</t>
  </si>
  <si>
    <t xml:space="preserve">SUFICIENTE HERRAMIENTA Y EQUIPO_x000D_
</t>
  </si>
  <si>
    <t>(TOTAL DE DIFUSIONES PROGRAMADAS/TOTAL DE DIFUSIONES REALIZADAS) *100</t>
  </si>
  <si>
    <t xml:space="preserve">BUENA EJECUCION DEL RECURSO ASIGNADO_x000D_
</t>
  </si>
  <si>
    <t xml:space="preserve">(TOTAL DE OFICIOS GESTIONADOS/TOTAL DE OFICIOS APROBADOS)*100_x000D_
_x000D_
</t>
  </si>
  <si>
    <t xml:space="preserve">3 MAYOR RESPUESTA DE ATENCION DE EMERGENCIAS_x000D_
</t>
  </si>
  <si>
    <t xml:space="preserve">(TOTAL ATENCIONES SOLICITADAS/TOTAL DE ATENCIONES ATENDIDAS)*100_x000D_
</t>
  </si>
  <si>
    <t xml:space="preserve">MAYOR RESPUESTA DE ATENCION DE EMERGENCIAS_x000D_
</t>
  </si>
  <si>
    <t xml:space="preserve">AUMENTO DE PERSONAL OPERATIVO_x000D_
_x000D_
</t>
  </si>
  <si>
    <t xml:space="preserve">AUMENTO DE PERSONAL OPERATIVO_x000D_
</t>
  </si>
  <si>
    <t xml:space="preserve">AUMENTO DE RECURSO PARA AUMENTO DE PLANTILLA LABORAL_x000D_
</t>
  </si>
  <si>
    <t xml:space="preserve">(TOTAL DE OFICIOS GESTIONADOS/TOTAL DE OFICIOS APROBADOS)*100_x000D_
</t>
  </si>
  <si>
    <t>E0015</t>
  </si>
  <si>
    <t>COORDINAR LAS ESTRATEGIAS EN MATERIA DE COMUNICACIÓN PARA DAR A CONOCER LAS ACCIONES, AVANCES Y COMP</t>
  </si>
  <si>
    <t>Servicios de Comunicación y Medios</t>
  </si>
  <si>
    <t>JEFATURA DE COMUNICACION SOCIAL</t>
  </si>
  <si>
    <t xml:space="preserve">COORDINAR LAS ESTRATEGIAS EN MATERIA DE COMUNICACIÓN PARA DAR A CONOCER LAS ACCIONES, AVANCES Y COMPROMISOS DEL GOBIERNO MUNICIPAL_x000D_
</t>
  </si>
  <si>
    <t>SATISFACCIÓN CIUDADANA</t>
  </si>
  <si>
    <t>AUMENTO DE INFORMACIÓN DE LAS AREAS DE  PRESIDENCIA MUNICIPAL DE LA ACCIONES QUE SE REALIZAN EN LA ADMINISRACIÓN EN BENEFICIO A LA CIUDADANIA</t>
  </si>
  <si>
    <t>(TOTAL DE SOLICITUDES RECIBIDAS/TOTAL DE SOLICITUDES CUBIERTAS)*100</t>
  </si>
  <si>
    <t>1 AUMENTO DE VINCULACIÓN DE LAS AREAS</t>
  </si>
  <si>
    <t>AUMENTO DE VINCULACIÓN DE LAS AREAS</t>
  </si>
  <si>
    <t>MAYOR COORDINACIÓN DE LAS DEPENDENCIAS</t>
  </si>
  <si>
    <t>(TOTAL DE COBERTURAS SOLICITADAS/TOTAL DE COBERTURAS REALIZADAS)*100</t>
  </si>
  <si>
    <t>RESPONSABILIDAD POR PARTE DE LAS AREAS</t>
  </si>
  <si>
    <t xml:space="preserve">2 INTERES POR PARTE DE LAS DEPENDENCIAS </t>
  </si>
  <si>
    <t>(TOTAL DE MEDIOS/TOTAL DE MEDIOS CONTRATADOS)*100</t>
  </si>
  <si>
    <t xml:space="preserve">INTERES POR PARTE DE LAS DEPENDENCIAS </t>
  </si>
  <si>
    <t xml:space="preserve">  SUFICIENTE CONOCIMIENTO DE LAS AREAS</t>
  </si>
  <si>
    <t>SUFICIENTE CONOCIMIENTO DE LAS AREAS</t>
  </si>
  <si>
    <t>FICHAS TECNICAS COMPLETAS</t>
  </si>
  <si>
    <t>(TOTAL DE FICHAS RECIBIDAS/TOTAL DE EVENTOS CUBIERTOS)*100</t>
  </si>
  <si>
    <t>3 CUMPLIMIENTO DE METAS PLANEADAS A REALIZAR</t>
  </si>
  <si>
    <t xml:space="preserve">(TOTAL DE METAS PROPUESTAS/TOTAL DE METAS CUMPLIDAS)*100_x000D_
</t>
  </si>
  <si>
    <t>CUMPLIMIENTO DE METAS PLANEADAS A REALIZAR</t>
  </si>
  <si>
    <t xml:space="preserve">HERRAMIENTA Y EQUIPO DE TRABAJO_x000D_
</t>
  </si>
  <si>
    <t xml:space="preserve">SUFICIENTE RECURSO ASIGNADO_x000D_
</t>
  </si>
  <si>
    <t xml:space="preserve">(TOTAL DE RECURSO GESTIONADO/TOTAL DE RECURSO APROBADAS)*100_x000D_
</t>
  </si>
  <si>
    <t>E0016</t>
  </si>
  <si>
    <t>ADMINISTRAR LOS RECURSOS HUMANOS Y MATERIALES PARA CREAR UN ÁMBIENTE ÓPTIMO DE TRABAJO DE LOS SERVID</t>
  </si>
  <si>
    <t>Servicios Registrales, Administrativos y Patrimoniales</t>
  </si>
  <si>
    <t>OFICIALIA MAYOR</t>
  </si>
  <si>
    <t>ADMINISTRAR LOS RECURSOS HUMANOS Y MATERIALES PARA CREAR UN ÁMBIENTE ÓPTIMO DE TRABAJO DE LOS SERVIDORES PÚBLICOS</t>
  </si>
  <si>
    <t xml:space="preserve">N/A							_x000D_
</t>
  </si>
  <si>
    <t xml:space="preserve">SATISFACCION CIUDADANA _x000D_
_x000D_
</t>
  </si>
  <si>
    <t xml:space="preserve">ADMINISTRAR LOS RECURSOS HUMANOS Y MATERIALES PARA CREAR UN AMBIENTE OPTIMO DE TRABAJO DE LOS SERVIDORES PUBLICOS _x000D_
</t>
  </si>
  <si>
    <t xml:space="preserve">TOTAL DE ENCUESTAS APLICADAS/TOTAL DE ENCUESTAS ELABORADAS*100_x000D_
</t>
  </si>
  <si>
    <t xml:space="preserve">TOTAL DE ENCUESTAS APLICADAS/TOTAL DE ENCUESTAS ELABORADAS*100_x000D_
_x000D_
							_x000D_
</t>
  </si>
  <si>
    <t xml:space="preserve">1 SUFICIENTE INFRAESTRUCTURA Y EQUIPAMIENTO_x000D_
_x000D_
</t>
  </si>
  <si>
    <t xml:space="preserve">TOTAL DE GESTIONES APLICADAS /TOTAL DE GESTIONES REALIZADAS *100 _x000D_
_x000D_
</t>
  </si>
  <si>
    <t xml:space="preserve">TOTAL DE GESTIONES APLICADAS /TOTAL DE GESTIONES REALIZADAS *100 _x000D_
</t>
  </si>
  <si>
    <t xml:space="preserve">SUFICIENTE INFRAESTRUCTURA Y EQUIPAMIENTO_x000D_
_x000D_
_x000D_
</t>
  </si>
  <si>
    <t xml:space="preserve">AUMENTO DE ESPACIOS ADECUADOS DE TRABAJO_x000D_
_x000D_
_x000D_
</t>
  </si>
  <si>
    <t xml:space="preserve">AUMENTO DE ESPACIOS ADECUADOS DE TRABAJO_x000D_
_x000D_
_x000D_
_x000D_
</t>
  </si>
  <si>
    <t xml:space="preserve">AUMENTO DE RECURSOS Y/O PRESUPUESTO_x000D_
</t>
  </si>
  <si>
    <t xml:space="preserve">TOTAL DE PRESUPUESTO APLICADO /TOTAL DE PRESUPUESTO ASIGNADO*100_x000D_
</t>
  </si>
  <si>
    <t xml:space="preserve">2 PRESENCIA DE CAPACITACIÓN AL PERSONAL TÉCNICO Y OPERATIVO_x000D_
_x000D_
</t>
  </si>
  <si>
    <t xml:space="preserve">TOTAL DE CAPACITACIONES REALIZADAS /TOTAL DE CAPACITACIONES PROGRAMADAS*100_x000D_
</t>
  </si>
  <si>
    <t xml:space="preserve">TOTAL DE CAPACITACIONES REALIZADAS /TOTAL DE CAPACITACIONES PROGRAMADAS*100_x000D_
_x000D_
</t>
  </si>
  <si>
    <t xml:space="preserve">PRESENCIA DE CAPACITACIÓN AL PERSONAL TÉCNICO Y OPERATIVO_x000D_
_x000D_
</t>
  </si>
  <si>
    <t xml:space="preserve">ADECUADO PROGRAMA DE CAPACITACIÓN ACORDE A LAS NECESIDADES DE LA DIRECCIÓN_x000D_
</t>
  </si>
  <si>
    <t xml:space="preserve">INTERÉS DE LAS AUTORIDADES POR IMPULSAR EL DESARROLLO INSTITUCIONAL_x000D_
</t>
  </si>
  <si>
    <t xml:space="preserve">3 AUMENTO DE VEHICULOS PARA EL DESARROLLO DE LAS FUNCIONES_x000D_
_x000D_
_x000D_
</t>
  </si>
  <si>
    <t xml:space="preserve">TOTAL DE GESTIONES APLICADAS /TOTAL DE GESTIONES REALIZADAS *100 _x000D_
_x000D_
							_x000D_
</t>
  </si>
  <si>
    <t xml:space="preserve">AUMENTO DE VEHICULOS PARA EL DESARROLLO DE LAS FUNCIONES_x000D_
_x000D_
</t>
  </si>
  <si>
    <t xml:space="preserve">ADECUADA VINCULACIÓN CON OTRAS ÁREAS_x000D_
_x000D_
_x000D_
</t>
  </si>
  <si>
    <t xml:space="preserve">TOTAL DE SOLICITUDES REALIZADAS /TOTAL DE SOLICITUDES CONTESTADAS*100_x000D_
_x000D_
</t>
  </si>
  <si>
    <t xml:space="preserve">TOTAL DE SOLICITUDES REALIZADAS /TOTAL DE SOLICITUDES CONTESTADAS*100_x000D_
				_x000D_
</t>
  </si>
  <si>
    <t xml:space="preserve">ADECUADA VINCULACIÓN CON OTRAS ÁREAS_x000D_
_x000D_
</t>
  </si>
  <si>
    <t>E0017</t>
  </si>
  <si>
    <t>PONER AL ALCANCE DE LA CIUDADANÍA LA INFORMACIÓN Y DOCUMENTACIÓN GENERADA POR EL MUNICIPIO EN EJERCI</t>
  </si>
  <si>
    <t>DIRECCION DE TRANSPARENCIA, ACCESO A LA INFORMACIO</t>
  </si>
  <si>
    <t xml:space="preserve">PONER AL ALCANCE DE LA CIUDADANÍA LA INFORMACIÓN Y DOCUMENTACIÓN GENERADA POR EL MUNICIPIO EN EJERCICIO DE SU FUNCIÓN_x000D_
</t>
  </si>
  <si>
    <t>Garantizar el derecho de la cuiddania a estar informados</t>
  </si>
  <si>
    <t xml:space="preserve">Conocimiento de la ciudadania sobre su derecho a estar informados </t>
  </si>
  <si>
    <t xml:space="preserve">1 Adecuada ubicacion de la unidad de transparencia </t>
  </si>
  <si>
    <t>(Total de Número de solicitude presenciales/ Total de Número de solicitudes virtuales)*100</t>
  </si>
  <si>
    <t>_x000D_
(Total de Número de solicitudes presenciales/ Total de Número de solicitudes virtuales)*100</t>
  </si>
  <si>
    <t xml:space="preserve">adecuado  ubicacion de la unidad de transparencia </t>
  </si>
  <si>
    <t>Adecuado señalamiento de la unidad de transparencia</t>
  </si>
  <si>
    <t xml:space="preserve">(total de solicitudes presenciales/total de solicitudes virtuales)*100_x000D_
</t>
  </si>
  <si>
    <t>(Total de Número desolicitudes presenciales realizadas/ Total de Número de solicitudes virtuales)*100</t>
  </si>
  <si>
    <t>adecuado señalamiento de la unidad de transpparencia</t>
  </si>
  <si>
    <t>2 adecuada asignacion de recursos al presupuesto a la unidad</t>
  </si>
  <si>
    <t>TOTAL DE PRESUPUESTO OTORGADOS/ TOTAL PRESUPUESTO SOLICITADO)*100</t>
  </si>
  <si>
    <t>OTAL DE PRESUPUESTO OTORGADOS/ TOTAL PRESUPUESTO SOLICITADO)*100</t>
  </si>
  <si>
    <t>ADECUADA ASIGNACION DE RECURSOS AL PRESUPUESTO A LA UNIDAD</t>
  </si>
  <si>
    <t>aDECUADA VINCULACION  CON TESORERIA MUNICIPAL</t>
  </si>
  <si>
    <t xml:space="preserve">(Total de peticiones de mejora / Total de peticiones aprobadas)*100_x000D_
</t>
  </si>
  <si>
    <t xml:space="preserve">Total de peticiones de mejora / Total de peticiones aprobadas)*100_x000D_
</t>
  </si>
  <si>
    <t xml:space="preserve">ADECUADA VINCULACION CON TESORERIA MUNICIPAL_x000D_
</t>
  </si>
  <si>
    <t>conocimiento de las autoridades de la relevancia en la materia</t>
  </si>
  <si>
    <t xml:space="preserve">(Total de peticiones de mejoraTotal de peticiones aprobadas )*100_x000D_
</t>
  </si>
  <si>
    <t xml:space="preserve">Total de peticiones de mejoraTotal de peticiones aprobadas )*100_x000D_
_x000D_
</t>
  </si>
  <si>
    <t xml:space="preserve">conocimiento delas autoridades de la relevancia enla materia </t>
  </si>
  <si>
    <t>3 eficiente servicio de internet</t>
  </si>
  <si>
    <t>(Total de solicitudes contestadas/Total de solicitudes recibidas )*100</t>
  </si>
  <si>
    <t>eficiente servicio de internet</t>
  </si>
  <si>
    <t>conocimeinto del impacto generado por la ausencia de la infraestructura requerida para la operatividad del área</t>
  </si>
  <si>
    <t xml:space="preserve">(Total de atribuciones asignadas/Total de atribuciones cumplidas)*100_x000D_
</t>
  </si>
  <si>
    <t>((Total de atribuciones asignadas/Total de atribuciones cumplidas)*100</t>
  </si>
  <si>
    <t xml:space="preserve">conocimeinto del impacto generado porla ausencia de la infraestructura requerida para operatividad del área </t>
  </si>
  <si>
    <t>eficaz gestión de la dirección con la autoridad pertinente</t>
  </si>
  <si>
    <t>(total de petiiones de mejora/ total de peticiones aprobadas)*100</t>
  </si>
  <si>
    <t xml:space="preserve">4 suficiente vinculacion de la unidad con otras direcciones </t>
  </si>
  <si>
    <t>( total de peticonesde mejora/total de peticiones aprobadas )*100</t>
  </si>
  <si>
    <t xml:space="preserve">suficiente vinculacion de la unidad con otras direcciones </t>
  </si>
  <si>
    <t xml:space="preserve">conocimiento de la obligacion enmateria de transparencia que tiene cada direccion </t>
  </si>
  <si>
    <t>(Total de capacitaciones celebradas/ Total de capacitaciones postergadas)*100</t>
  </si>
  <si>
    <t>Capacitacion de servidores publicos</t>
  </si>
  <si>
    <t xml:space="preserve">interes de las direcciones </t>
  </si>
  <si>
    <t>(total de petionoes de mejora/total de peticiones aprobadas)*100</t>
  </si>
  <si>
    <t>total de petionoes de mejora/total de peticiones aprobadas)*100</t>
  </si>
  <si>
    <t>E0018</t>
  </si>
  <si>
    <t>ATENDER Y SATISFACER LAS NECESIDADES EN LA GESTIÓN DE TRÁMITES DE PASAPORTE ORDINARIO Y CASOS DE PRO</t>
  </si>
  <si>
    <t>Relaciones Exteriores</t>
  </si>
  <si>
    <t>OFICINA MUNICIPAL DE ENLACE CON LA SECRETARIA DE R</t>
  </si>
  <si>
    <t xml:space="preserve">ATENDER Y SATISFACER LAS NECESIDADES EN LA GESTIÓN DE TRÁMITES DE PASAPORTE ORDINARIO Y CASOS DE PROTECCIÓN Y ASUNTOS CONSULARES AL MIGRANTE_x000D_
_x000D_
</t>
  </si>
  <si>
    <t xml:space="preserve">EMPATIA DE LA CIUDADANIA POR PODER TRAMITAR SU PASAPORTE_x000D_
</t>
  </si>
  <si>
    <t xml:space="preserve">(TOTAL DE PASAPORTES TRAMITADOS 2020/TOTAL DE PASAPORTES TRAMITADOS 2021)*100_x000D_
</t>
  </si>
  <si>
    <t xml:space="preserve">1 EXISTENCIA DE INFORMACIÓN CORRECTA Y COMPLETA A LA CIUDADANIA_x000D_
</t>
  </si>
  <si>
    <t xml:space="preserve">(TOTAL DE CITAS PROGRAMADAS 2020/TOTAL DE CITAS PROGRAMADAS 2021)*100_x000D_
</t>
  </si>
  <si>
    <t xml:space="preserve">EXISTENCIA DE INFORMACIÓN CORRECTA Y COMPLETA A LA CIUDADANIA_x000D_
</t>
  </si>
  <si>
    <t xml:space="preserve">EXISTENCIA DE UNA PERSONA DE MANERA PERMANENTE EN MODULO DE INFORMACIÓN_x000D_
</t>
  </si>
  <si>
    <t xml:space="preserve">GESTION PROGRAMADA/GESTION REALIZADA)*100_x000D_
</t>
  </si>
  <si>
    <t>2 SUFICIENTE DIFUSIÓN DE INFORMACIÓN DEL TRAMITE DEL SERVICIO</t>
  </si>
  <si>
    <t>(TOTAL DE ENTREVISTAS PROGRAMADAS/TOTAL DE ENTREVISTAS REALIZADAS)*100</t>
  </si>
  <si>
    <t>SUFICIENTE DIFUSIÓN DE INFORMACIÓN DEL TRAMITE DEL SERVICIO</t>
  </si>
  <si>
    <t xml:space="preserve">ASIGNACIÓN DE RECURSO PARA PUBLICACIONES EN DIFERENTES MEDIOS DE COMUNICACIÓN_x000D_
</t>
  </si>
  <si>
    <t>(GESTION PROGRAMADA/GESTION REALIZADA)*100</t>
  </si>
  <si>
    <t xml:space="preserve">3 SUFICIENTES ESPACIOS PARA LOS SOLICITANTES QUE REALMENTE NECESITAN EL PASAPORTE_x000D_
</t>
  </si>
  <si>
    <t xml:space="preserve">SUFICIENTES ESPACIOS PARA LOS SOLICITANTES QUE REALMENTE NECESITAN EL PASAPORTE_x000D_
</t>
  </si>
  <si>
    <t xml:space="preserve">AUMENTO ESPACIOS POR LLEVAR A CABO PROTOCOLOS DE SEGURIDAD_x000D_
</t>
  </si>
  <si>
    <t>E0019</t>
  </si>
  <si>
    <t>EXPEDIR LAS LICENCIAS Y PERMISOS DE CONDUCIR A LOS CIUDADANOS QUE HAYAN CUMPLIDO CON LA NORMATIVA VI</t>
  </si>
  <si>
    <t>OFICINA REGIONAL DE EXPEDICION DE LICENCIAS</t>
  </si>
  <si>
    <t>EXPEDIR LAS LICENCIAS Y PERMISOS DE CONDUCIR A LOS CIUDADANOS QUE HAYAN CUMPLIDO CON LA NORMATIVA VIGENTE ESTABLECIDA EN LA LEY DE TRÁNSITO Y TRANSPORTE DEL ESTADO DE GUANAJUATO</t>
  </si>
  <si>
    <t>Dotar de licencias de conducir a los ciudadanos que cumplan con la normativa vial vigente en el Estado</t>
  </si>
  <si>
    <t>Alta expedición  de licencias y permisos de conducir</t>
  </si>
  <si>
    <t>1 Suficiente información sobre los trámites y servicios en la región sureste</t>
  </si>
  <si>
    <t>(total de campañas realizadas/ total de campañas programadas)*100</t>
  </si>
  <si>
    <t>Suficiente información sobre los trámites y servicios en la región sureste</t>
  </si>
  <si>
    <t>Realizar campañas de difusión de trámites y servicios a través de medios impresos y digitales</t>
  </si>
  <si>
    <t>Gestionar y adquirir un vehículo para realizar campañas de difusión</t>
  </si>
  <si>
    <t>(gestión realizada/gestión programada)*100</t>
  </si>
  <si>
    <t>2 Conocimiento de la normativa vial vigente en el Estado</t>
  </si>
  <si>
    <t>(total de capacitaciones realizadas/total de usuarios que aprueban)*100</t>
  </si>
  <si>
    <t>Conocimiento de la normativa vial vigente en el Estado</t>
  </si>
  <si>
    <t>Realizar capacitaciones al usuario en temas de la normativa vial vigente en el Estado</t>
  </si>
  <si>
    <t>3 Bajo indice  del tiempo de espera para atención, los días de mayor afluenciaencia</t>
  </si>
  <si>
    <t>(protocolo aplicado/protocolo propuesto)*100</t>
  </si>
  <si>
    <t>Bajo indice  del tiempo de espera para atención, los días de mayor afluencia</t>
  </si>
  <si>
    <t>Capacitar al personal para implementar el esquema de atención por cita</t>
  </si>
  <si>
    <t>(usuarios que acuden/usuarios que reservan)*100</t>
  </si>
  <si>
    <t>E0020</t>
  </si>
  <si>
    <t>CONSERVAR Y MEJORAR LAS ÁREAS VERDES, ASÍ COMO MANTENER Y AUMENTAR LA PRODUCCIÓN DE PLANTAS EN EL VI</t>
  </si>
  <si>
    <t>Protección de la Diversidad Biológica y del Paisaje</t>
  </si>
  <si>
    <t>JEFATURA DE PARQUES Y JARDINES</t>
  </si>
  <si>
    <t xml:space="preserve">CONSERVAR Y MEJORAR LAS ÁREAS VERDES, ASÍ COMO MANTENER Y AUMENTAR LA PRODUCCIÓN DE PLANTAS EN EL VIVERO MUNICIPAL_x000D_
</t>
  </si>
  <si>
    <t>BRINDAR UN BUEN SERVICIO EN LAS AREAS VERDES PUBLICAS PARA MANTENER EN CONDICIONES OPTIMAS LOS ESPACIOS PUBLICOS MUNICIPALES</t>
  </si>
  <si>
    <t>EFICIENTE SERVICIO EN EL MANTENIMIENTO DE LAS AREAS VERDES PUBLICAS EN EL MUNICIPIO DE ACAMBARO, GTO.</t>
  </si>
  <si>
    <t>1 EFICIENTE ATENCION A LOS APOYOS SOLICITADOS POR LAS COMUNIDADES E INSTITUCIONES EDUCATIVAS</t>
  </si>
  <si>
    <t>(TOTAL SOLICITUDES RECIBIDAS/TOTAL SOLICITUDES ATENDIDAS)*100</t>
  </si>
  <si>
    <t>EFICIENTE ATENCION A LOS APOYOS SOLICITADOS POR LAS COMUNIDADES E INSTITUCIONES EDUCATIVAS</t>
  </si>
  <si>
    <t>GESTIONAR AUMENTO EN LA PLANTILLA DEL PERSONAL, EQUIPO Y UNIDADES DE TRANSPORTE</t>
  </si>
  <si>
    <t xml:space="preserve">(GESTIONES PROGRAMADA/GESTION REALIZADAS)*100_x000D_
</t>
  </si>
  <si>
    <t xml:space="preserve">SUFICIENTE PERSONAL , EQUIPO Y UNIDADES DE TRANSPORTE  _x000D_
</t>
  </si>
  <si>
    <t>2 ADECUADA PLANIFICACION BASADO EN PRIORIDADES</t>
  </si>
  <si>
    <t xml:space="preserve">(TOTAL SOLICITUDES RECIBIDAS/TOTAL SOLICITUDES ATENDIDAS)*100_x000D_
_x000D_
</t>
  </si>
  <si>
    <t xml:space="preserve">(TOTAL SOLICITUDES RECIBIDAS/TOTAL SOLICITUDES ATENDIDAS)*100_x000D_
</t>
  </si>
  <si>
    <t>ADECUADA PLANIFICACION BASADO EN PRIORIDADES</t>
  </si>
  <si>
    <t xml:space="preserve">ATENCION PRIORITARIA A  SOLICUTUDES DE RIESGO  DE PERSONAS FISICAS Y MORALES _x000D_
</t>
  </si>
  <si>
    <t>3 ADECUADA DISPOSICION DE AREAS VERDES</t>
  </si>
  <si>
    <t xml:space="preserve">(TOTAL DE AREAS VERDES CONTAMINADAS/ TOTAL DE AREAS VERDES ATENDIDAS)*100_x000D_
</t>
  </si>
  <si>
    <t>ADECUADA DISPOSICION DE AREAS VERDES</t>
  </si>
  <si>
    <t xml:space="preserve">CONCIENTIZACION AMBIENTAL  DE  LA CIUDADANIA _x000D_
</t>
  </si>
  <si>
    <t xml:space="preserve">(TOTAL DE GESTIONES PROGRAMADAS/TOTAL DE GESTIONES REALIZADAS)*100_x000D_
</t>
  </si>
  <si>
    <t>E0021</t>
  </si>
  <si>
    <t>SER REGULADOR Y MEDIADOR DE LA APLICACIÓN DE LA POLÍTICA AMBIENTAL GENERAL, ENFOCANDO RESULTADOS SUS</t>
  </si>
  <si>
    <t>Ordenación de Desechos</t>
  </si>
  <si>
    <t>DIRECCION DE ECOLOGIA</t>
  </si>
  <si>
    <t>SER REGULADOR Y MEDIADOR DE LA APLICACIÓN DE LA POLÍTICA AMBIENTAL GENERAL, ENFOCANDO RESULTADOS SUSTENTABLES A LA PROTECCIÓN, CONSERVACIÓN Y RESTAURACIÓN DEL MEDIO ÁMBIENTE</t>
  </si>
  <si>
    <t>INCREMENTO A LA CALIDAD DE VIDA DE LOS CIUDADANOS</t>
  </si>
  <si>
    <t>EFICIENTE CALIDAD DEL AIRE PARA LOS CIUDADANOS DEL MUNICIPIO DE ACÁMBARO, GTO.</t>
  </si>
  <si>
    <t>(TOTAL GESTION DE EQUIPO MUESTREADOR DE PARTICULAS SUSPENDIDAS TOTALES 2021/TOTAL DE GESTION DE EQUIPO MUESTREADOR D PARTICULAS SUSPENDIDAS TOTALES 2022)*100</t>
  </si>
  <si>
    <t>1 PREVENCIÓN Y COMBATE DE INCENDIOS FORESTALES</t>
  </si>
  <si>
    <t>(TOTAL DE REPORTES 2021/TOTAL DE REPORTES 2022)*100</t>
  </si>
  <si>
    <t>PREVENCIÓN Y COMBATE DE INCENDIOS FORESTALES</t>
  </si>
  <si>
    <t>OPERATIVOS PERMANENTES</t>
  </si>
  <si>
    <t>(TOTAL DE OPERATIVOS PLANEADAS /TOTAL DE OPERATIVOS REALIZADOS)*100</t>
  </si>
  <si>
    <t>SUFICIENTE PERSONAL PARA REALIZAR OPERATIVOS</t>
  </si>
  <si>
    <t>(TOTAL DE GESTION DE PERSONA REQUERIDO /TOTALDE PERSONAL AUTORIZADO)*100</t>
  </si>
  <si>
    <t>2 OPERATIVOS DE VERIFICACION VEHICULAR</t>
  </si>
  <si>
    <t>(TOTAL DE OPERATIVOS VEHICULOS PROGRAMADOS/TOTAL DE OPERATIVOS VEHICULARES REALIZADOS)*100</t>
  </si>
  <si>
    <t>OPERATIVOS DE VERIFICACION VEHICULAR</t>
  </si>
  <si>
    <t>SUFICIENTES PROGRAMAS DE REGULACIÓN DE VERIFICACION VEHICULAR</t>
  </si>
  <si>
    <t>(TOTAL DE PROGRAMA DE VERIFICACIÓN VEHICULAR PROGRAMADO/TOTAL DE PROGRAMA DE VERIFICACIÓN VEHICULAR IMPLEMENTADO)*100</t>
  </si>
  <si>
    <t>3 CONTROL Y DISMINUCION DE QUEMAS DE BASURA</t>
  </si>
  <si>
    <t>(TOTAL DE PROGRAMA DE CONTROL Y DISMINUCION DE QUEMAS PROGRAMADO/TOTAL DE PROGRAMA DE CONTROL Y DISMINUCIÓN DE QUEMAS IMPLEMENTADO)*100</t>
  </si>
  <si>
    <t>CONTROL Y DISMINUCION DE QUEMAS DE BASURA</t>
  </si>
  <si>
    <t>SUFICIENTES PROGRAMAS DE REGULACIÓN DE LAS FUENTES FIJAS</t>
  </si>
  <si>
    <t>(TOTA DE PROGRAMA DE REGULACION DE FUENTES FIJAS PROGRAMADO/TOTAL DE PROGRAMA DE REGULACION DE FUENTES FIJAS EJECUTADO)*100</t>
  </si>
  <si>
    <t xml:space="preserve">EMISION DE LICENCIAS AMBIENTALES DE FUNCIONAMIENTO_x000D_
</t>
  </si>
  <si>
    <t xml:space="preserve">(TOTAL DE LICENCIAS DE FUNCIONAMIENTO SOLICITADAS/TOTAL DE LICENCIAS DE FUNCIONAMIENTO EMITIDAS)*100_x000D_
</t>
  </si>
  <si>
    <t>4 CONTROL Y DISMINUCIÓN DE QUEMAS AGRICOLAS</t>
  </si>
  <si>
    <t>(TOTAL DE PROGRAMA DE CONTROL Y DISMINUCION DE QUEMAS AGRICOLAS PROGRAMADO/TOTAL DE PROGRAMA DE CONTROL Y DISMINUCIÓN DE QUEMAS AGRICOLAS IMPLEMENTADO)*100</t>
  </si>
  <si>
    <t>CONTROL Y DISMINUCIÓN DE QUEMAS AGRICOLAS</t>
  </si>
  <si>
    <t>REGULIZACION O NORMATIVA</t>
  </si>
  <si>
    <t>(TOTAL DE REGLAMENTO DESFASADO/TOTAL DE REGLAMENTO ACTUALIZADO)*100</t>
  </si>
  <si>
    <t>PROGRAMAS DE SUPERVISIÓN</t>
  </si>
  <si>
    <t>(TOTAL DE REPORTES DE QUEMAS AGRICOLAS RECIBIDOS/TOTAL DE REPORTES DE QUEMAS AGRICOLAS ATENDIDOS)*100</t>
  </si>
  <si>
    <t>E0022</t>
  </si>
  <si>
    <t>REGULAR, VIGILAR Y PROMOVER EL CRECIMIENTO TERRITORIAL ORDENADO Y SUSTENTABLE EN LOS ASENTAMIENTOS H</t>
  </si>
  <si>
    <t>Urbanización</t>
  </si>
  <si>
    <t>DIRECCION DE DESARROLLO URBANO</t>
  </si>
  <si>
    <t xml:space="preserve">REGULAR, VIGILAR Y PROMOVER EL CRECIMIENTO TERRITORIAL ORDENADO Y SUSTENTABLE EN LOS ASENTAMIENTOS HUMANOS HACIENDO CUMPLIR LAS DISPOSICIONES EN MATERIA DE ORDENAMIENTO TERRITORIAL EN TODO EL MUNICIPIO_x000D_
_x000D_
</t>
  </si>
  <si>
    <t>_x000D_
N/A</t>
  </si>
  <si>
    <t xml:space="preserve">SATISFACCION CIUDADANA _x000D_
</t>
  </si>
  <si>
    <t>ACTUALIZACIÓN DEL MARCO NORMATIVO GENERANDO UNA BUENA CALIDAD DE VIDA DE LA CIUDADANIA</t>
  </si>
  <si>
    <t>(TOTAL DE REGLAMENTOS GESTIONADOS/TOTAL DE REGLAMENTOS ACTUALIZADOS)*100</t>
  </si>
  <si>
    <t>1 CORRECTA APLICACION DE LA NORM,A</t>
  </si>
  <si>
    <t>(TOTAL DE TRAMITES INGRESADOS EN VENTANILLA/TOTAL DE TRAMITES AUTORIZADOS)*100</t>
  </si>
  <si>
    <t>CORRECTA APLICACION DE LA NORMA</t>
  </si>
  <si>
    <t>ADECUADO PROCESO DE TRAMITES POR EFICIENCIA EN EL CICLO ADMINISTRATIVO</t>
  </si>
  <si>
    <t>(TOTAL DE TRAMITES INGRESADOS EN VENTANILLA/TOTAL DE  TRAMITES AUTORIZADOS )*100</t>
  </si>
  <si>
    <t>_x000D_
(TOTAL DE TRAMITES INGRESADOS EN VENTANILLA/TOTAL DE  TRAMITES AUTORIZADOS )*100</t>
  </si>
  <si>
    <t>COMUNICACIÓN TRANSVERSAL ENTRE DEPENDENCIAS</t>
  </si>
  <si>
    <t>2 EFICIENTE CONTROL DE REGULACION EN LOS PROCESOS Y ACTIVIDADES DEL MUNICIPIO</t>
  </si>
  <si>
    <t>EFICIENTE CONTROL DE REGULACION EN LOS PROCCESOS Y ACTIVIDADES DEL MUNICIPIO</t>
  </si>
  <si>
    <t>CONGRUENCIA DEL MARCO JURIDICO REGLAMENTARIO, ALINEADO CON LOS INSTRUMENTOS LEGALES, ESTATALES Y FEDERALES</t>
  </si>
  <si>
    <t>(TOTAL DE NORMATIVA ESTATAL Y FEDERAL/ TOTAL DE NORMATIVA MUNICIPAL ACTUALIZADA)*100</t>
  </si>
  <si>
    <t>ACTUALIZACIÓN  Y APLICACIÓN DE LA NORMATIVIDAD MUNICIPAL</t>
  </si>
  <si>
    <t>3 SUFICIENTE DIFUSION DE LA NORMATIVA APLICABLE AL ORDENAMIENTO TERRITORIAL Y PATRIMONIO HISTORICO</t>
  </si>
  <si>
    <t>(TOTAL DE  DIFUSIONES DE NORMATIVAS/ TOTAL DE MEDIOS DE DIFUSION) *100</t>
  </si>
  <si>
    <t>SUFICIENTE DIFUSION DE LA NORMATIVA APLICABLE AL ORDENAMIENTO TERRITORIAL Y PATRIMONIO HISTORICO</t>
  </si>
  <si>
    <t>EXISTENCIA DE ESTRATEGIAS DE COMUNICACIÓN CON LA CIUDADANIA</t>
  </si>
  <si>
    <t>( TOTAL DE NORMATIVA APLICABLE/TOTAL DE MEDIOS DE DIFUSION) *100</t>
  </si>
  <si>
    <t>APLICACIÓN DE RECURSOS PARA LA DIFUSION DE LA INFORMACION REGLAMENTARIA</t>
  </si>
  <si>
    <t>E0023</t>
  </si>
  <si>
    <t>CONTROL CANINO</t>
  </si>
  <si>
    <t>Prestación de Servicios de Salud a la Comunidad</t>
  </si>
  <si>
    <t>DIRECCION DEL CENTRO DE CONTROL ANTIRRABICO</t>
  </si>
  <si>
    <t xml:space="preserve">CONTROL CANINO_x000D_
</t>
  </si>
  <si>
    <t xml:space="preserve">ALTA COBERTURA EN EL SISTEMA DE CONTROL DE LA POBLACIÓN CANINA CALLEJERA QUE AFECTE A LA SALUD PUBLICA EN EL MUNICIPIO DE ACÁMBARO_x000D_
</t>
  </si>
  <si>
    <t xml:space="preserve">1 POBLACIÓN CANINA CALLEJERA  ESTABILIZADA._x000D_
</t>
  </si>
  <si>
    <t xml:space="preserve">((TOTAL DE DÍPTICOS ELABORADOS/TOTAL DE DÍPTICOS ENTREGADOS)*100_x000D_
</t>
  </si>
  <si>
    <t xml:space="preserve">(TOTAL DE DÍPTICOS ELABORADOS/TOTAL DE DÍPTICOS ENTREGADOS)*100_x000D_
</t>
  </si>
  <si>
    <t xml:space="preserve">POBLACIÓN CANINA CALLEJERA  ESTABILIZADA._x000D_
</t>
  </si>
  <si>
    <t xml:space="preserve">PROMOCIONAR E INFORMAR  LA ADOPCIÓN RESPONSABLE DE MASCOTAS_x000D_
</t>
  </si>
  <si>
    <t xml:space="preserve">FOMENTAR UNA BUENA CULTURA Y EDUCACIÓN_x000D_
</t>
  </si>
  <si>
    <t xml:space="preserve">2 POBLACIÓN DEBIDAMENTE INFORMADA EN LA TENENCIA RESPONSABLE DE MASCOTAS._x000D_
</t>
  </si>
  <si>
    <t>POBLACIÓN DEBIDAMENTE INFORMADA EN LA TENDENCIA RESPONSABLE DE MASCOTAS.</t>
  </si>
  <si>
    <t xml:space="preserve">GESTIONAR EL RECURSO NECESARIO PARA  INFORMAR POR DIVERSOS MEDIOS_x000D_
</t>
  </si>
  <si>
    <t xml:space="preserve">GESTIONAR LOS RECURSOS NECESARIOS PARA TENER UNA INFRAESTRUCTURA DIGNA PARA EL CUIDADO DE MASCOTAS VULNERABLES DEL MUNICIPIO._x000D_
</t>
  </si>
  <si>
    <t xml:space="preserve">(TOTAL DE GESTIONES PROGRAMADAS/TOTAL DE GESTIONES REALIZADAS)*101_x000D_
</t>
  </si>
  <si>
    <t xml:space="preserve">GESTIONAR LOS RECURSOS NECESARIOS CONTAR CON EL PARQUE VEHICULA ADECUADO Y EN OPTIMAS CONDICIONES PARA EL TRASLADO DE CANINOS Y FELINOS HERIDOS, ENFERMOS QUE SE ENCUENTREN EN LA VÍA PÚBLICA DEL MUNICIPIO ADEMÁS DE PODER REMOLCAR LA UNIDAD QUIRÚRGICA </t>
  </si>
  <si>
    <t xml:space="preserve">GESTIONAR LOS RECURSOS NECESARIOS CONTAR CON EL PARQUE VEHICULA ADECUADO Y EN OPTIMAS CONDICIONES PARA EL TRASLADO DE CANINOS Y FELINOS HERIDOS, ENFERMOS QUE SE ENCUENTREN EN LA VÍA PÚBLICA DEL MUNICIPIO ADEMÁS DE PODER REMOLCAR LA UNIDAD QUIRÚRGICA MÓVIL DE ESTERILIZACIÓN Y ASÍ ESTAR EN CONDICIONES OPTIMAS DE ATENDER LAS NECESIDADES DEL LA POBLACIÓN DEL MUNICIPIO._x000D_
</t>
  </si>
  <si>
    <t xml:space="preserve">3 DIFUSIÓN DE CAMPAÑAS DE CONCIENTIZACIÓN DE LOS BENEFICIOS DE LA ESTERILIZACIÓN REALIZADA._x000D_
</t>
  </si>
  <si>
    <t xml:space="preserve">(TOTAL DE CAMPAÑAS PROGRAMADAS/TOTAL DE CAMPAÑAS REALIZADAS)*100_x000D_
</t>
  </si>
  <si>
    <t xml:space="preserve">DIFUSIÓN DE CAMPAÑAS DE CONCIENTIZACIÓN DE LOS BENEFICIOS DE LA ESTERILIZACIÓN REALIZADA._x000D_
</t>
  </si>
  <si>
    <t xml:space="preserve">INTERÉS POR EL PROGRAMA DE ESTERILIZACIÓN REALIZADA._x000D_
</t>
  </si>
  <si>
    <t xml:space="preserve">(TOTAL DE INTERÉS DEL PROGRAMA DE ESTERILIZACIÓN PROGRAMADAS/TOTAL DE INTERÉS DEL PROGRAMA DE ESTERILIZACIÓN REALIZADO)*100_x000D_
</t>
  </si>
  <si>
    <t xml:space="preserve">GESTIONAR EL RECURSO NECESARIO PARA LA PROMOCIÓN  DE SENSIBILIZACIÓN E INFORMACIÓN SOBRE LA CIRUGÍAS DE ESTERILIZACIÓN_x000D_
</t>
  </si>
  <si>
    <t xml:space="preserve">(TOTAL DE GESTIONES/TOTAL DE GESTIONES REALIZADAS)*100_x000D_
</t>
  </si>
  <si>
    <t>E0024</t>
  </si>
  <si>
    <t>DESARROLLAR PLANES Y PROGRAMAS DEPORTIVOS PARA QUE AYUDE A LOS CIUDADANOS A OCUPAR SU TIEMPO LIBRE Y</t>
  </si>
  <si>
    <t>Deporte y Recreación</t>
  </si>
  <si>
    <t>COMISION MUNICIPAL DEL DEPORTE</t>
  </si>
  <si>
    <t xml:space="preserve">DESARROLLAR PLANES Y PROGRAMAS DEPORTIVOS PARA QUE AYUDE A LOS CIUDADANOS A OCUPAR SU TIEMPO LIBRE Y ASÍ COMBATIR LA DELINCUENCIA_x000D_
</t>
  </si>
  <si>
    <t xml:space="preserve">IMPULSAR A LA CIUDADANIA PARA EL DESARROLLO DE ACTIVIDADES DEPORTIVAS _x000D_
</t>
  </si>
  <si>
    <t xml:space="preserve">CONCIENTIZACION DE LA ACTIVIDAD FISICA EN BENEFICIO DE LA SALUD EN EL MUNICIPIO DE ACAMBARO GTO._x000D_
</t>
  </si>
  <si>
    <t xml:space="preserve">1 MANTENIMIENTO A LAS INSTALACIONES_x000D_
_x000D_
</t>
  </si>
  <si>
    <t xml:space="preserve">(TOTAL DE MANTENIMIENTOS 2021/TOTAL DE MANTENIMIENTOS 2022)*100_x000D_
_x000D_
</t>
  </si>
  <si>
    <t xml:space="preserve">MANTENIMIENTO A LAS INSTALACIONES_x000D_
_x000D_
</t>
  </si>
  <si>
    <t xml:space="preserve">CAPACITACION AL PERSONAL DE MANTENIMIENTO_x000D_
_x000D_
_x000D_
</t>
  </si>
  <si>
    <t xml:space="preserve">(TOTAL DE CAPACITACIONES 2021/TOTAL DE CAPACITACIONES 2022)*100_x000D_
_x000D_
_x000D_
</t>
  </si>
  <si>
    <t xml:space="preserve">(TOTAL DE CAPACITACIONES 2021/TOTAL DE CAPACITACIONES 2022)*100_x000D_
</t>
  </si>
  <si>
    <t xml:space="preserve">CAPACITACION AL PERSONAL DE MANTENIMIENTO_x000D_
_x000D_
</t>
  </si>
  <si>
    <t xml:space="preserve">AUMENTO DE PERSONAL DE MANTENIMIENTO Y LIMPIEZA_x000D_
</t>
  </si>
  <si>
    <t xml:space="preserve">(TOTAL DE PERSONAL 2021/TOTAL DE PERSONAL 2022)*100_x000D_
</t>
  </si>
  <si>
    <t xml:space="preserve">2 AUMENTO DE PODA DE PASTO Y FALTA DE RIEGO EN CAMPOS_x000D_
_x000D_
</t>
  </si>
  <si>
    <t xml:space="preserve">(HERRAMIENTA DE TRABAJO EN MAL ESTADO/HERRAMIENTAS DE TRABAJO FUNCIONAL)*100_x000D_
_x000D_
</t>
  </si>
  <si>
    <t xml:space="preserve">(HERRAMIENTA DE TRABAJO EN MAL ESTADO/HERRAMIENTAS DE TRABAJO FUNCIONAL)*100_x000D_
</t>
  </si>
  <si>
    <t xml:space="preserve">AUMENTO DE PODA DE PASTO Y FALTA DE RIEGO EN CAMPOS_x000D_
_x000D_
</t>
  </si>
  <si>
    <t xml:space="preserve">AUMENTO DE COMBUSTIBLE Y HERRAMIENTAS DE TRABAJO_x000D_
 _x000D_
_x000D_
</t>
  </si>
  <si>
    <t xml:space="preserve">_x000D_
(TOTAL DE PRESUPUESTO M DE INSUMOS Y HERRAMIENTAS 2021/TOTAL DE PRESUPUESTO INSUMOS Y HERRAMIENTAS 2022)*100_x000D_
_x000D_
</t>
  </si>
  <si>
    <t xml:space="preserve">AUMENTO DE COMBUSTIBLE Y HERRAMIENTAS DE TRABAJo_x000D_
_x000D_
</t>
  </si>
  <si>
    <t xml:space="preserve">(TOTAL DE PRESUPUESTO 2021/TOTAL DE PRESUPUESTO 2022)*100_x000D_
</t>
  </si>
  <si>
    <t xml:space="preserve">3 AUMENTO DE APOYO DE LAS AUTORIDADES PARA LOS ATLETAS_x000D_
 _x000D_
_x000D_
</t>
  </si>
  <si>
    <t xml:space="preserve">(TOTAL DE APOYOS OTORGADOS 2021/TOTAL DE APOYOS OTORGADOS 2022)*100_x000D_
_x000D_
_x000D_
</t>
  </si>
  <si>
    <t xml:space="preserve">AUMENTO DE APOYO DE LAS AUTORIDADES PARA LOS ATLETAS_x000D_
_x000D_
_x000D_
</t>
  </si>
  <si>
    <t xml:space="preserve">TRANSPORTE PARA DEPORTISTAS_x000D_
_x000D_
_x000D_
</t>
  </si>
  <si>
    <t xml:space="preserve">(TOTAL DE APOYOS OTORGADOS 2021/TOTAL DE APOYOS OTORGADOS 2022)*100_x000D_
_x000D_
</t>
  </si>
  <si>
    <t xml:space="preserve">TRANSPORTE PARA DEPORTISTAS_x000D_
_x000D_
</t>
  </si>
  <si>
    <t xml:space="preserve">AUMENTO DE RECURSO_x000D_
</t>
  </si>
  <si>
    <t>E0025</t>
  </si>
  <si>
    <t>DESARROLLAR UNA CULTURA DE IGUALDAD Y EQUIDAD LIBRE DE VIOLENCIA Y DISCRIMINACIÓN, CAPAZ DE PROPICIA</t>
  </si>
  <si>
    <t>Otros Grupos Vulnerables</t>
  </si>
  <si>
    <t>DIRECCION MUNICIPAL DE LA MUJER</t>
  </si>
  <si>
    <t xml:space="preserve">DESARROLLAR UNA CULTURA DE IGUALDAD Y EQUIDAD LIBRE DE VIOLENCIA Y DISCRIMINACIÓN, CAPAZ DE PROPICIAR EL DESARROLLO INTEGRAL DE LA MUJER_x000D_
</t>
  </si>
  <si>
    <t xml:space="preserve">SUFICIENTE ATENCIÓN A LAS MUJERES EN SITUACIÓN DE VULNERABILIDAD_x000D_
</t>
  </si>
  <si>
    <t xml:space="preserve">(TOTAL DE MUJERES BENEFICIADAS 2021/TOTAL DE MUJERES BENEFICIADAS 2022)*100_x000D_
</t>
  </si>
  <si>
    <t xml:space="preserve">1 SUFUCIENTE PERSONAL PARA UNA MEJOR ATENCION CON CALIDAD 				_x000D_
</t>
  </si>
  <si>
    <t xml:space="preserve">(TOTAL DE GESTIONES PARA AUMENTO DE PERSONAL REALIZADAS/TOTAL DE GESTINES PARA AUMENTO DE PERSONAL APROBADAS)*100_x000D_
_x000D_
</t>
  </si>
  <si>
    <t xml:space="preserve">(TOTAL DE GESTIONES PARA AUMENTO DE PERSONAL REALIZADAS/TOTAL DE GESTINES PARA AUMENTO DE PERSONAL APROBADAS)*100_x000D_
</t>
  </si>
  <si>
    <t xml:space="preserve">SUFUCIENTE PERSONAL PARA UNA MEJOR ATENCION CON CALIDAD _x000D_
</t>
  </si>
  <si>
    <t xml:space="preserve">ESPACIOS Y REFUGIOS PARA APOYO INMEDIATO A LAS MUJERES VIOLENTADAS_x000D_
</t>
  </si>
  <si>
    <t xml:space="preserve">(TOTAL DE GESTIONES REALIZADAS/TOTAL DE GESTINES APROBADAS)*100_x000D_
</t>
  </si>
  <si>
    <t xml:space="preserve">SUFICIENTE PRESUPUESTO _x000D_
</t>
  </si>
  <si>
    <t xml:space="preserve">(TOTAL DE PRESUPUESTO GESTIONADO/TOTAL DE PRESUPUESTO APROBADO)*100_x000D_
</t>
  </si>
  <si>
    <t xml:space="preserve">2 SUFICIENTES PROGRAMAS SOCIALES PARA APOYO A LAS MUJERES				_x000D_
				_x000D_
_x000D_
</t>
  </si>
  <si>
    <t xml:space="preserve">(TOTAL DE PROGRAMAS DEL 2021/TOTAL DE PROGRAMAS DEL 2022)*100_x000D_
</t>
  </si>
  <si>
    <t xml:space="preserve">(TOTAL DE PROGRAMAS DEL 2021/TOTAL DE PROGRAMAS DEL 2022)*100_x000D_
_x000D_
</t>
  </si>
  <si>
    <t xml:space="preserve">SUFICIENTES PROGRAMAS SOCIALES PARA APOYO A LAS MUJERES_x000D_
_x000D_
</t>
  </si>
  <si>
    <t xml:space="preserve">APROBACIÓN DE SOLICITUDES EN BENEFICIO A LAS MUJERES_x000D_
</t>
  </si>
  <si>
    <t xml:space="preserve">(TOTAL DE SOLICITUDES RECIBIDAS /TOTAL DE SOLICITUDES APROBADAS)*100_x000D_
</t>
  </si>
  <si>
    <t xml:space="preserve">SUFIENTES GESTIONES PARA APROBACION DE LOS APOYOS A LAS MUJERES_x000D_
</t>
  </si>
  <si>
    <t xml:space="preserve">(TOTAL DE GESTIONES RECIBIDAS/ TOTAL DE GESTIONES APROBADAS)*100_x000D_
</t>
  </si>
  <si>
    <t xml:space="preserve">3 SEGUIMIENTO PSICOLOGICO, JURIDICO Y SOCIAL_x000D_
				_x000D_
</t>
  </si>
  <si>
    <t xml:space="preserve">(TOTAL DE PLATICAS PROGRAMADAS/ TOTAL DE PLATICAS REALIZADAS)*100_x000D_
_x000D_
</t>
  </si>
  <si>
    <t xml:space="preserve">(TOTAL DE PLATICAS PROGRAMADAS/ TOTAL DE PLATICAS REALIZADAS)*100_x000D_
</t>
  </si>
  <si>
    <t xml:space="preserve">SEGUIMIENTO PSICOLOGICO, JURIDICO Y SOCIAL_x000D_
_x000D_
</t>
  </si>
  <si>
    <t xml:space="preserve">CONOCIMIENTO DE PROTOCOLO EN EL AREA PENAL Y CIVIL PARA SIGUIMIENTO DE DENUCIA_x000D_
</t>
  </si>
  <si>
    <t xml:space="preserve">(TOTAL DE ASESORIAS PROGRAMADAS/ TOTAL DE ASESORIAS REALIZADAS)*100_x000D_
</t>
  </si>
  <si>
    <t xml:space="preserve">(TOTAL DE ASESORIAS PROGRAMADAS/ TOTAL DE ASESORIAS REALIZADAS)*100_x000D_
_x000D_
</t>
  </si>
  <si>
    <t xml:space="preserve">SUFICIENTES DENUNCIAS POR PARTE DE LAS MUJERES_x000D_
</t>
  </si>
  <si>
    <t xml:space="preserve">(TOTAL DE DENUNCIAS 2021/TOTAL DE DENUNCIAS 2022) *100_x000D_
</t>
  </si>
  <si>
    <t>E0026</t>
  </si>
  <si>
    <t>PROMOVER EL DESARROLLO INTEGRAL DE LAS PERSONAS EN SITUACIÓN DE FRAGILIDAD, ASÍ COMO GARANTIZAR EL D</t>
  </si>
  <si>
    <t>Otros de Seguridad Social y Asistencia Social</t>
  </si>
  <si>
    <t>DIRECCION DE DESARROLLO SOCIAL</t>
  </si>
  <si>
    <t xml:space="preserve">PROMOVER EL DESARROLLO INTEGRAL DE LAS PERSONAS EN SITUACIÓN DE FRAGILIDAD, ASÍ COMO GARANTIZAR EL DERECHO A SERVICIOS DE SALUD, ALIMENTACIÓN, VIVIENDA, EDUCACIÓN Y TRABAJO_x000D_
</t>
  </si>
  <si>
    <t>MEJORAR LA CALIDAD DE VIDA DE LAS FAMILIAS MAS VULNERABLES.</t>
  </si>
  <si>
    <t>ALTO ACCESO DE LAS FAMILIAS MÁS  VULNERABLES A PROGRAMAS SOCIALES QUE CONTRIBUYAN A ELEVAR SU CALIDAD DE VIDA EN EL MUNICIPIO DE ACÁMBARO GTO.</t>
  </si>
  <si>
    <t xml:space="preserve">(TOTAL DE APOYOS REALIZADOS 2021/TOTAL DE APOYOS ENTREGADOS 2022)*100_x000D_
</t>
  </si>
  <si>
    <t>1 ALTA ESPECIALIZACIÓN LABORAL</t>
  </si>
  <si>
    <t>(TOTAL DE ALUMNOS INSCRITOS A PROGRAMAS/ TOTAL DE ALUMNOS BENEFICIADOS)*100</t>
  </si>
  <si>
    <t>ALTA ESPECIALIZACIÓN LABORAL</t>
  </si>
  <si>
    <t>ALTO NIVEL EDUCACIONAL DE JÓVENES Y NIÑOS</t>
  </si>
  <si>
    <t xml:space="preserve">(TOTAL DE BECAS GESTIONADAS/TOTAL DE BECAS TRAMITADAS)*100_x000D_
_x000D_
</t>
  </si>
  <si>
    <t xml:space="preserve">_x000D_
(TOTAL DE BECAS GESTIONADAS/TOTAL DE BECAS TRAMITADAS)*100_x000D_
</t>
  </si>
  <si>
    <t xml:space="preserve">SUFICIENTES OPORTUNIDADES PARA EL ACCESO A PROGRAMAS DE EDUCACIÓN QUE ELEVEN LA CALIDAD DE VIDA DE LA POBLACIÓN ACAMBARENSE_x000D_
</t>
  </si>
  <si>
    <t xml:space="preserve">(TOTAL DE INSCRIPCIONES PROGRAMADAS/ TOTAL DE INSCRIPCIONES REALIZADAS)*100_x000D_
</t>
  </si>
  <si>
    <t xml:space="preserve">SUFICIENTES OPORTUNIDADES PARA EL ACCESO A PROGRAMAS DE EDUCACIÓN QUE ELEVEN LA CALIDAD DE VIDA DE LA POBLACIÓN ACAMBARENSES_x000D_
</t>
  </si>
  <si>
    <t xml:space="preserve">2 EXISTE UNA BAJO INDICE DE PERSONAS VULNERABLES CON ALGUNA CARENCIA DE VIVIENDA EN EL MUNICIPIO_x000D_
</t>
  </si>
  <si>
    <t xml:space="preserve">(TOTAL DE PROGRAMAS GESTIONADOS/ TOTAL DE PROGRAMAS EN EJECUTADOS DEL MUNICIPIO)*100_x000D_
_x000D_
</t>
  </si>
  <si>
    <t xml:space="preserve">(TOTAL DE PROGRAMAS GESTIONADOS/ TOTAL DE PROGRAMAS EN EJECUTADOS DEL MUNICIPIO)*100_x000D_
</t>
  </si>
  <si>
    <t xml:space="preserve">EXISTE UNA BAJO INDICE DE PERSONAS VULNERABLES CON ALGUNA CARENCIA DE VIVIENDA EN EL MUNICIPIO_x000D_
_x000D_
</t>
  </si>
  <si>
    <t>SUFICIENTE PRESUPUESTO PARA PROGRAMAS DE VIVIENDA PARA FAMILIAS DE BAJOS RECURSOS</t>
  </si>
  <si>
    <t>(TOTAL DE SOLICITUDES REGISTRADAS/TOTAL DE SOLICITUDES VERIFICADAS)*100</t>
  </si>
  <si>
    <t>SUFICIENTES ALTERNATIVAS DE PROGRAMAS DE VIVIENDA QUE ELEVEN LA CALIDAD DE VIDA DE LAS PERSONAS MAS VULNERABLES</t>
  </si>
  <si>
    <t xml:space="preserve">(TOTAL PROGRAMAS GESTIONADOS/TOTAL DE PROGRAMAS APROBADOS)*100_x000D_
</t>
  </si>
  <si>
    <t>(TOTAL PROGRAMAS GESTIONADOS/TOTAL DE PROGRAMAS APROBADOS)*100</t>
  </si>
  <si>
    <t>3 LAS PERSONAS MAS VULNERABLES DEL MUNICIPIO TIENEN ACCESO A LOS DIFERENTES PROGRAMAS SOCIALES</t>
  </si>
  <si>
    <t>(TOTAL DE PROGRAMAS APROBADOS/TOTAL DE PROGRAMAS IMPLEMENTADOS)*100</t>
  </si>
  <si>
    <t xml:space="preserve">(TOTAL DE PROGRAMAS APROBADOS/TOTAL DE PROGRAMAS IMPLEMENTADOS)*100_x000D_
</t>
  </si>
  <si>
    <t>LAS PERSONAS MAS VULNERABLES DEL MUNICIPIO TIENEN ACCESO A LOS DIFERENTES PROGRAMAS SOCIALES</t>
  </si>
  <si>
    <t>ALTO ACCESO A PROGRAMAS SOCIALES EIGUALDAD DE OPORTUNIDADES</t>
  </si>
  <si>
    <t xml:space="preserve">(TOTAL DE SOLICITUDES REGISTRADAS/TOTAL DE SOLICITUDES VERIFICADAS)*100_x000D_
</t>
  </si>
  <si>
    <t xml:space="preserve">(TOTAL DE SOLICITUDES REGISTRADAS/TOTAL DE SOLICITUDES VERIFICADAS)*100_x000D_
_x000D_
</t>
  </si>
  <si>
    <t>EXISTENTE INFORMACIÓN A LA CIUDADANÍA SOBRE APERTURA DE PROGRAMAS SOCIALES</t>
  </si>
  <si>
    <t xml:space="preserve">(TOTAL DE APOYOS GESTIONADOS/TOTAL DE APOYOS ENTREGADOS)*100_x000D_
</t>
  </si>
  <si>
    <t>(TOTAL DE APOYOS GESTIONADOS/TOTAL DE APOYOS ENTREGADOS)*100</t>
  </si>
  <si>
    <t>4 LOS MIGRANTES Y SUS FAMILIAS CUENTAN CONSUFICIENTE INFORMACIÓN SOBRE PROYECTOS PARA MIGRENTES</t>
  </si>
  <si>
    <t>(TOTAL DE PROGRAMAS APROBADOS/ TOTAL DE  PROGRAMAS DIFUNDIDOS)*100</t>
  </si>
  <si>
    <t>LOS MIGRANTES Y SUS FAMILIAS CUENTAN CONSUFICIENTE INFORMACIÓN SOBRE PROYECTOS PARA MIGRENTES</t>
  </si>
  <si>
    <t>SUFICIENTE DIFUSIÓN DE LOS TRÁMITES Y SERVICIOS QUE OFERTA LA COORDINACIÓN DE MIGRANTES EN EL MUNICIPIO</t>
  </si>
  <si>
    <t>(TOTAL DE TRAMITES PROGRAMADOS/TOTAL DE TRAMITES REALIZADOS)*100</t>
  </si>
  <si>
    <t>SUFICIENTE CALIDAD EN LOS TRÁMITES DE LOS SERVICIOS MIGRATORIOS</t>
  </si>
  <si>
    <t>(TOTAL DE TRAMITES REALIZADOS/TOTAL DE QUEJAS Y DENUNCIAS)*100</t>
  </si>
  <si>
    <t xml:space="preserve">SUFICIENTE CALIDAD EN LOS TRÁMITES DE LOS SERVICIOS MIGRATORIOS_x000D_
</t>
  </si>
  <si>
    <t>E0027</t>
  </si>
  <si>
    <t>PROMOVER LOS HÁBITOS DE LIMPIEZA Y CONSERVACIÓN DE LOS ESPACIOS PÚBLICOS Y PARTICULARES POR PARTE DE</t>
  </si>
  <si>
    <t>JEFATURA DEL DEPARTAMENTO DE LIMPIA Y ASEO PUBLICO</t>
  </si>
  <si>
    <t xml:space="preserve">PROMOVER LOS HÁBITOS DE LIMPIEZA Y CONSERVACIÓN DE LOS ESPACIOS PÚBLICOS Y PARTICULARES POR PARTE DE LA CIUDADANÍA_x000D_
</t>
  </si>
  <si>
    <t xml:space="preserve">SATISFACCION CIUDADANA_x000D_
_x000D_
</t>
  </si>
  <si>
    <t xml:space="preserve">EFICENTE SERVICIO DE BARRIDO MANUAL  Y RECOLECCION DE RESIDUOS SOLIDOS URBANOS EN TODO EL MUNICIPIO.CONFORMIDAD DE LA CIUDADANIA POR BUENA CALIDAD DEL SERVICIO DE BARRIDO MANUAL  Y RECOLECCION DE RESIDUOS SOLIDOS URBANOS EN TODO EL MUNICIPIO._x000D_
</t>
  </si>
  <si>
    <t xml:space="preserve">( TOTAL DE REPORTES ENERO 2021/TOTAL DE REPORTES ENERO 2022)*100_x000D_
_x000D_
</t>
  </si>
  <si>
    <t xml:space="preserve">( TOTAL DE REPORTES ENERO 2021/TOTAL DE REPORTES ENERO 2022)*100_x000D_
_x000D_
_x000D_
</t>
  </si>
  <si>
    <t xml:space="preserve">1 AUMENTO DE LA CALIDAD DEL SERVICIO DE LIMPIA _x000D_
_x000D_
</t>
  </si>
  <si>
    <t xml:space="preserve">( TOTAL DE REPORTES ENERO 2021/TOTAL DE REPORTES ENERO 2022)*100_x000D_
</t>
  </si>
  <si>
    <t xml:space="preserve">AUMENTO DE LA CALIDAD DEL SERVICIO DE LIMPIA _x000D_
_x000D_
</t>
  </si>
  <si>
    <t xml:space="preserve">SUFICIENTE PERSONAL  OPERATIVO_x000D_
</t>
  </si>
  <si>
    <t xml:space="preserve">(TOTAL DE PERSONAL SOLICITADO/ TOTAL DE PERSONAL  APROBADO)*100_x000D_
</t>
  </si>
  <si>
    <t xml:space="preserve">SUFICIENTES SUPERVISIONES AL PERSONAL OPERATIVO DE LIMPIA MUNICIPAL _x000D_
</t>
  </si>
  <si>
    <t xml:space="preserve">_x000D_
(TOTAL DE SUPERVISIONES PROGRAMADAS/ TOTAL DE SUPERVISIONES REALIZADAS)*100_x000D_
</t>
  </si>
  <si>
    <t xml:space="preserve">(TOTAL DE SUPERVISIONES PROGRAMADAS/ TOTAL DE SUPERVISIONES REALIZADAS)*100_x000D_
_x000D_
</t>
  </si>
  <si>
    <t xml:space="preserve">SUFICIENTES SUPERVISIONES AL PERSONAL OPERATIVO DE LIMPIA MUNICIPAL _x000D_
_x000D_
</t>
  </si>
  <si>
    <t xml:space="preserve">2 ATENCION EN TIEMPO Y FORMA _x000D_
</t>
  </si>
  <si>
    <t xml:space="preserve">(TOTAL DE SOLICITUDES REALIZADAS/ TOTAL DE SOLICITUDES ATENDIDAS)*100_x000D_
_x000D_
_x000D_
</t>
  </si>
  <si>
    <t xml:space="preserve">(TOTAL DE SOLICITUDES REALIZADAS/ TOTAL DE SOLICITUDES ATENDIDAS)*100_x000D_
</t>
  </si>
  <si>
    <t xml:space="preserve">_x000D_
ATENCION EN TIEMPO Y FORMA _x000D_
</t>
  </si>
  <si>
    <t xml:space="preserve">SUFICENTE EQUIPAMIENTO PARA REALIZAR EL TRABAJO OPERATIVO Y ADMINISTRATIVO_x000D_
</t>
  </si>
  <si>
    <t xml:space="preserve">_x000D_
(TOTAL DE GESTIONES SOLICITADAS/ TOTAL DE GESTIONES REALIZADAS)*100_x000D_
_x000D_
</t>
  </si>
  <si>
    <t xml:space="preserve">(TOTAL DE GESTIONES SOLICITADAS/ TOTAL DE GESTIONES REALIZADAS)*100_x000D_
_x000D_
</t>
  </si>
  <si>
    <t xml:space="preserve">_x000D_
SUFICENTE EQUIPAMIENTO PARA REALIZAR EL TRABAJO OPERATIVO Y ADMINISTRATIVO_x000D_
_x000D_
</t>
  </si>
  <si>
    <t xml:space="preserve">SUFICIENTE RECURSO ASIGNADO AL PRESUPUESTO DE EGRESOS._x000D_
</t>
  </si>
  <si>
    <t xml:space="preserve">(TOTAL DE RECURSO SOLICTADO /TOTAL DE RECURSO APROBADO)*100_x000D_
</t>
  </si>
  <si>
    <t xml:space="preserve">3 EFICIENTE SERVICIO QUE SE PRESTA DE LA EMPRESA CONCESIONADA_x000D_
</t>
  </si>
  <si>
    <t xml:space="preserve">EFICIENTE SERVICIO QUE SE PRESTA DE LA EMPRESA CONCESIONADA_x000D_
</t>
  </si>
  <si>
    <t xml:space="preserve">SUFICIENTES SUPERVISIONES  A LA EMPRESA CONCESIONADA _x000D_
</t>
  </si>
  <si>
    <t xml:space="preserve">(TOTAL DE SUPERVISIONES PROGRAMADAS/ TOTAL DE SUPERVISIONES REALIZADAS)*100_x000D_
</t>
  </si>
  <si>
    <t xml:space="preserve">SUFICIENTES SUPERVISIONES  A LA EMPRESA CONCESIONADA _x000D_
_x000D_
</t>
  </si>
  <si>
    <t xml:space="preserve">SUFICIENTE RECURSO ASIGNADO POR LAS AUTORIDADES  _x000D_
</t>
  </si>
  <si>
    <t>E0028</t>
  </si>
  <si>
    <t>OFRECER UN SERVICIO EFICIENTE EN RELACIÓN CON EL SACRIFICIO DE LAS DIFERENTES ESPECIES, APEGADO A LA</t>
  </si>
  <si>
    <t>JEFATURA DE ADMINISTRACION DEL RASTRO</t>
  </si>
  <si>
    <t xml:space="preserve">OFRECER UN SERVICIO EFICIENTE EN RELACIÓN CON EL SACRIFICIO DE LAS DIFERENTES ESPECIES, APEGADO A LA NORMATIVAD SANITARIA VIGENTE_x000D_
</t>
  </si>
  <si>
    <t>CONFORMIDAD DE TABLAJEROS Y LA CIUDADANIA QUE GENERA EL SACRIFICIO DE ANIMALES PARA CONSUMO HUMANO</t>
  </si>
  <si>
    <t>TOTAL DE ENCUESTAS PROGRAMADAS/TOTAL DE ENCUESTAS REALIZADAS)*100</t>
  </si>
  <si>
    <t xml:space="preserve">1  HIGIENE EN EL PROCESO DEL SACRIFICIO_x000D_
</t>
  </si>
  <si>
    <t xml:space="preserve">TOTAL DE LIMPIEZAS PROGRAMADAS/TOTAL DE LIMPIEZAS REALIZADAS)*100_x000D_
</t>
  </si>
  <si>
    <t xml:space="preserve"> HIGIENE EN EL PROCESO DEL SACRIFICIO_x000D_
</t>
  </si>
  <si>
    <t>ADECUADA INFRAESTRUCTURA</t>
  </si>
  <si>
    <t>(TOTAL DE MANTENIMIENTOS PROGRAMADOS/TOTAL DE MANTENIMIENTOS REALIZADOS)*100</t>
  </si>
  <si>
    <t xml:space="preserve">ADECUADA APLICACION DE LA NORMATIVA </t>
  </si>
  <si>
    <t>TOTAL DE REPORTES DE LAS NORMAS PROGRAMADOS/TOTAL DE REPORTES DE LAS NORMAS ENVIADOS)*100</t>
  </si>
  <si>
    <t xml:space="preserve">2 SUFICIENTE HERRAMIENTA DE TRABAJO_x000D_
</t>
  </si>
  <si>
    <t xml:space="preserve">TOTAL DE EQUIPOS EXISTENTES / TOTAL DE EQUIPOS GESTIONADOS)*100_x000D_
</t>
  </si>
  <si>
    <t xml:space="preserve">SUFICIENTE HERRAMIENTA DE TRABAJO_x000D_
</t>
  </si>
  <si>
    <t>ADECUADO PRESUPUESTO</t>
  </si>
  <si>
    <t>TOTAL DE PRESUPUESTO APROBADO 2022/TOTAL DE PRESUPUESTO APROBADI 2021)*100</t>
  </si>
  <si>
    <t xml:space="preserve">3 DISMINUCIÓN  DE CONTAMINACION Y MAL OLOR EN EL RIO LERMA_x000D_
</t>
  </si>
  <si>
    <t xml:space="preserve">(TOTAL DE QUEJAS RECIBIDAS/ TOTAL DE QUEJAS ATENDIDAS)*100_x000D_
</t>
  </si>
  <si>
    <t xml:space="preserve">DISMINUCIÓN  DE CONTAMINACION Y MAL OLOR EN EL RIO LERMA_x000D_
</t>
  </si>
  <si>
    <t>MANTENIMIENTO A LAPLANTA TRATADORA DE AGUAS RESIDUALES</t>
  </si>
  <si>
    <t>TOTAL DE SOLICITUDES ENVIADAS/TOTAL DE SOLICITUDES ATENDIDAS)*100</t>
  </si>
  <si>
    <t>E0029</t>
  </si>
  <si>
    <t xml:space="preserve">GESTIONAR Y EJECUTAR LAS ACTIVIDADES DESTINADAS A LA PRESTACIÓN DE SERVICIOS DE PANTEONES CON APEGO </t>
  </si>
  <si>
    <t>Otros de Protección Ambiental</t>
  </si>
  <si>
    <t>JEFATURA DE ADMINISTRACION DE PANTEONES</t>
  </si>
  <si>
    <t xml:space="preserve">GESTIONAR Y EJECUTAR LAS ACTIVIDADES DESTINADAS A LA PRESTACIÓN DE SERVICIOS DE PANTEONES CON APEGO A LA NORMATIVAD VIGENTE_x000D_
</t>
  </si>
  <si>
    <t xml:space="preserve">BRINDAR UN SERVICIO DE CALIDAD A LA CIUDADANIA _x000D_
</t>
  </si>
  <si>
    <t xml:space="preserve">SUFICIENTE INFRAESTRUCTURA EN LOS PANTEONES MUNICIPALES Y A CARGO DE LOS DELEGADOS PARA PRESTAR LOS SERVICIOS QUE SE PRESTAN </t>
  </si>
  <si>
    <t>1 ADECUADO PRESUPUESTO PARA ADQUISICION DE MATERIALES</t>
  </si>
  <si>
    <t xml:space="preserve">(TOTAL DE PRESUPUESTO OTORGADO /TOTAL DE PRESUPUESTO GESTIONADO ) *100_x000D_
</t>
  </si>
  <si>
    <t xml:space="preserve">(TOTAL DE PRESUPUESTO OTORGADO /TOTAL DE PRESUPUESTO GESTIONADO ) *100_x000D_
_x000D_
</t>
  </si>
  <si>
    <t xml:space="preserve">ADECUADO PRESUPUESTO PARA ADQUISICION DE MATERIALES _x000D_
</t>
  </si>
  <si>
    <t xml:space="preserve">SUFICIENTES EXCAVACIONES PARA LA CONSTRUCCION DE GABETAS DE PISO Y LOZAS, PARA BRINDAR LOS SERVCIOS DE EXHUMACION E INHUMACION EN LOS PANTEONES MUNICIPALES_x000D_
</t>
  </si>
  <si>
    <t xml:space="preserve">(TOTAL DE EXCAVACIONES SOLICITADAS/TOTAL DE EXCAVACIONES REALIZADAS)*100_x000D_
</t>
  </si>
  <si>
    <t xml:space="preserve">_x000D_
(TOTAL DE EXCAVACIONES SOLICITADAS/TOTAL DE EXCAVACIONES REALIZADAS)*100_x000D_
</t>
  </si>
  <si>
    <t xml:space="preserve">SUFICIENTES EXCAVACIONES PARA LA CONSTRUCCION DE GAVETAS DE PISO Y  LOZAS, PARA BRINDAR LOS SERVICIOS DE EXHUMACION E INHUMACION EN LOS PANTEONES MUNCIPALES _x000D_
</t>
  </si>
  <si>
    <t xml:space="preserve">2 SEGUIMIENTO AL PROYECTO DE AMPLIACION DE LOS PANTEONES_x000D_
</t>
  </si>
  <si>
    <t xml:space="preserve">(TOTAL DE OFICIOS DE GESTION   REALIZADOS  /TOTAL DE OFICIOS DE GESTION AUTORIZADOS )*100_x000D_
</t>
  </si>
  <si>
    <t xml:space="preserve">SEGUIMIENTO AL PROYECTO DE AMPLIACION DE LOS PANTEONES_x000D_
_x000D_
</t>
  </si>
  <si>
    <t xml:space="preserve">SUFICIENTE CORDINACION CON LOS DELEGADOS PARA LA GESTION DE LA AMPLIACION DEL PANTEON DE LA COMUNIDAD DE CHUPICUARO, IRAMUCO, CHAMACUARO Y PARA EL PANTEON NUEVO EN LA COMUNIDAD DE DESMONTES </t>
  </si>
  <si>
    <t xml:space="preserve">(TOTAL DE REUNIONES PROGRAMADAS/TOTAL DE REUNIONES REALIZADAS)*100_x000D_
</t>
  </si>
  <si>
    <t xml:space="preserve">SUFICIENTE CORDINACION CON LOS DELEGADOS PARA LA GESTION DE LA AMPLIACION DEL PANTEON DE LA COMUNIDAD DE CHUPICUARO, IRAMUCO, CHAMACUARO Y PARA EL PANTEON NUEVO EN LA COMUNIDAD DE DESMONTES _x000D_
</t>
  </si>
  <si>
    <t xml:space="preserve">3 SUFICIENTE PERSONAL OPERATIVO </t>
  </si>
  <si>
    <t>(TOTAL DE PERSONAL OPERATIVO EXISTENTE/TOTAL DE PERSONAL OPERATIVO SOLICITADO)*100</t>
  </si>
  <si>
    <t xml:space="preserve">SUFICIENTE PERSONAL OPERATIVO </t>
  </si>
  <si>
    <t xml:space="preserve">SERVICIOS ATENDIDOS A TIEMPO </t>
  </si>
  <si>
    <t>(TOTAL DE INHUMACIONES/TOTAL DE PAGOS REALIZADOS)*100</t>
  </si>
  <si>
    <t>E0030</t>
  </si>
  <si>
    <t>VIGILAR QUE SE BRINDE UN SERVICIO DE ALUMBRADO PÚBLICO EFICIENTE EN TODO EL MUNICIPIO</t>
  </si>
  <si>
    <t>Alumbrado Publico</t>
  </si>
  <si>
    <t>JEFATURA DE ALUMBRADO PUBLICO</t>
  </si>
  <si>
    <t xml:space="preserve">VIGILAR QUE SE BRINDE UN SERVICIO DE ALUMBRADO PÚBLICO EFICIENTE EN TODO EL MUNICIPIO_x000D_
</t>
  </si>
  <si>
    <t xml:space="preserve">CONFORMIDAD CIUDADANA POR ILUMINACION Y MANTENIMIENTO A LA INFRAESTRUCTURA DE LA RED DE ALUMBRADO PUBLICO </t>
  </si>
  <si>
    <t xml:space="preserve">CONFORMIDAD CIUDADANA POR ILUMINACION Y MANTENIMIENTO A LA INFRAESTRUCTURA DE LA RED DE ALUMBRADO PUBLICO _x000D_
</t>
  </si>
  <si>
    <t>_x000D_
TOTAL DE ENCUESTAS REALIZADAS/TOTAL DE ENCUESTAS SATISFACTORIAS *100</t>
  </si>
  <si>
    <t>1 AUMENTO DE HERRAMIENTA Y MATERIAL EN LA JEFATURA</t>
  </si>
  <si>
    <t>(TOTAL DE GESTIONES REALIZADAS/ TOTAL DE GESTIONES APROBADAS)*100</t>
  </si>
  <si>
    <t>AUMENTO DE HERRAMIENTA Y MATERIAL EN LA JEFATURA</t>
  </si>
  <si>
    <t>PRESUPUESTO PARA LA ADQUISICION DE HERRAMIENTAS Y MATERIAL PARA LA REPARACION, MANTENIMIENTO E INSTALACION DE POSTES</t>
  </si>
  <si>
    <t xml:space="preserve">(TOTAL DE GESTIONES PROGRAMADAS/GESTIONES REALIZADAS)*100_x000D_
</t>
  </si>
  <si>
    <t xml:space="preserve">(TOTAL DE GESTIONES PROGRAMADAS/GESTIONES REALIZADAS)*100_x000D_
_x000D_
</t>
  </si>
  <si>
    <t xml:space="preserve">GESTION ANTE LAS AUTORIDADES COMPETENTES LA COMPRA DE HERRAMIENTAS_x000D_
</t>
  </si>
  <si>
    <t>GESTIONES PARA LA ADQUISICION DE MATERIALES Y HERRAMIENTAS</t>
  </si>
  <si>
    <t>2 _x000D_
VEHICULOS DEL DEPARTAMENTO EN BUEN ESTADO</t>
  </si>
  <si>
    <t xml:space="preserve">(TOTAL DE VEHICULOS INVENTARIADOS/ TOTAL DE VEHICULOS EN FUNCIONAMIENTO)*100 </t>
  </si>
  <si>
    <t xml:space="preserve">VEHICULOS DEL DEPARTAMENTO EN BUEN ESTADO_x000D_
</t>
  </si>
  <si>
    <t xml:space="preserve">GESTIONAR EL MANTENIMIENTO DE VEHÍCULOS DEL DEPARTAMENTO_x000D_
</t>
  </si>
  <si>
    <t xml:space="preserve">(TOTAL DE GESTIONES REALIZADAS)*100_x000D_
</t>
  </si>
  <si>
    <t>GESTIONAR EL MANTENIMIENTO DE VEHÍCULOS DEL DEPARTAMENTO</t>
  </si>
  <si>
    <t>BAJO COSTO DE REPARACION DE LOS VEHICULOS</t>
  </si>
  <si>
    <t>(TOTAL DE INFORMES DE MANTENIMIENTOS/TOTAL DE MANTENIMIENTOS REALIZADOS)*100</t>
  </si>
  <si>
    <t>3 PERSONAL CAPACITADO  PARA MONITOREAR Y SUPERVISAR LAS ACTIVIDADES CORRESPONDIENTES</t>
  </si>
  <si>
    <t>(TOTAL DE CAPACITACIONES SOLICITADAS/ TOTAL DE CAPACITACIONES REALIZADAS)*100</t>
  </si>
  <si>
    <t>PERSONAL CAPACITADO  PARA MONITOREAR Y SUPERVISAR LAS ACTIVIDADES CORRESPONDIENTES</t>
  </si>
  <si>
    <t xml:space="preserve">CAPACITACIONES PARA EL PERSONAL OPERATIVO_x000D_
</t>
  </si>
  <si>
    <t>(TOTAL DE CAPACITACIONES SOLICITADAS/TOTAL DE CAPACITACIONES REALIZADAS)*100</t>
  </si>
  <si>
    <t>CAPACITACIONES PARA EL PERSONAL OPERATIVO</t>
  </si>
  <si>
    <t>APOYO PARA LA ADQUISICION DE EQUIPO DE SEGURIDAD Y TRABAJO</t>
  </si>
  <si>
    <t>(TOTAL DE GESTIONES DE ADQUISICION DE EQUIPO DE SEGURIDAD/TOTAL DE GESTIONES DE ADQUICISION DE EQUIPO DE SEGURIDAD APROBADO)*100</t>
  </si>
  <si>
    <t>E0031</t>
  </si>
  <si>
    <t>ORGANIZAR Y VIGILAR LA PRESTACIÓN DE LOS SERVICIOS PÚBLICOS QUE MEJOREN LA CALIDAD DE VIDA DE LOS CI</t>
  </si>
  <si>
    <t>Otros Asuntos Sociales</t>
  </si>
  <si>
    <t>DIRECCION GENERAL DE SERVICIOS PUBLICOS MUNICIPALE</t>
  </si>
  <si>
    <t xml:space="preserve">ORGANIZAR Y VIGILAR LA PRESTACIÓN DE LOS SERVICIOS PÚBLICOS QUE MEJOREN LA CALIDAD DE VIDA DE LOS CIUDADANOS_x000D_
</t>
  </si>
  <si>
    <t xml:space="preserve">CONFORMIDAD DE LA CIUDADANIA POR PRESTACION DE SERVICIOS  PUBLICOS.._x000D_
</t>
  </si>
  <si>
    <t xml:space="preserve">(TOTAL DE SUPERVISIONES REALIZADAS 2021/ TOTAL DE SUPERVISIONES REALIZADAS 2022)*100_x000D_
_x000D_
_x000D_
</t>
  </si>
  <si>
    <t xml:space="preserve">1 SUFICIENTES SUPERVISIONES A LAS DEPENDENCIAS ADSCRITAS A LA DIRECCION GENERAL_x000D_
</t>
  </si>
  <si>
    <t>(TOTAL DE SUPERVISIONES PROGRAMADAS/ TOTAL DE SUPERVISIONES REALIZADAS)*100</t>
  </si>
  <si>
    <t xml:space="preserve">SUFICIENTES SUPERVISIONES A LAS DEPENDENCIAS ADSCRITAS A LA DIRECCION GENERAL_x000D_
</t>
  </si>
  <si>
    <t xml:space="preserve">SUFICIENTE PRESUPUESTO ASIGNADO AL EJERCICIO FISCAL CORRESPONDIENTE </t>
  </si>
  <si>
    <t xml:space="preserve">(TOTAL DE SUPERVISIONES PROGRAMADAS / TOTAL DE SUPERVISIONES REALIZADAS)*100_x000D_
</t>
  </si>
  <si>
    <t xml:space="preserve">SUFICIENTE PRESUPUESTO ASIGNADO AL EJERCICIO FISCAL CORRESPONDIENTE _x000D_
_x000D_
</t>
  </si>
  <si>
    <t xml:space="preserve">2 COORDINACION  ENTRE FUNCIONARIOS PUBLICOS EN LAS REUNIONES _x000D_
</t>
  </si>
  <si>
    <t xml:space="preserve">(TOTAL DE MINUTAS PROGRAMADAS/TOTAL DE MINUTAS ELABORADAS)*100_x000D_
</t>
  </si>
  <si>
    <t xml:space="preserve">COORDINACION  ENTRE FUNCIONARIOS PUBLICOS EN LAS REUNIONES _x000D_
</t>
  </si>
  <si>
    <t xml:space="preserve">SUFICIENTE  VINCULACION EN LAS REUNIONES  CON LAS JEFATURAS, Y ADMINISTRADORES  DE LA DIRECCION EN COORDINACION CON EL  REGIDOR DE SERVICIOS MUNICIPALES  _x000D_
</t>
  </si>
  <si>
    <t xml:space="preserve">(TOTAL DE MINUTAS PROGRAMADAS/TOTAL DE MINUTAS ELABORADAS)*100_x000D_
_x000D_
</t>
  </si>
  <si>
    <t xml:space="preserve">3 RESPONSABILIDAD DE LAS   EMPRESAS CONCESIONADAS </t>
  </si>
  <si>
    <t xml:space="preserve">(TOTAL DE REPORTES RECIBIDOS/ TOTAL  REPORTES ATENDIDOS)*100_x000D_
_x000D_
</t>
  </si>
  <si>
    <t xml:space="preserve">RESPONSABILIDAD DE LAS   EMPRESAS CONCESIONADAS _x000D_
_x000D_
</t>
  </si>
  <si>
    <t xml:space="preserve">CUMPLIMIENTO DE LO CONVENIDO EN LOS TITULOS DE CONCESIÓN  Y NORMATIVIDAD APLICABLE _x000D_
_x000D_
</t>
  </si>
  <si>
    <t xml:space="preserve">(TOTAL DE SUPERVISIONES REALIZADAS/ TOTAL DE SUPERVISIONES ATENDIDAS  CON RESULTADOS)*100_x000D_
_x000D_
</t>
  </si>
  <si>
    <t xml:space="preserve">CUMPLIMIENTO DE LO CONVENIDO EN LOS TITULOS DE CONCESIÓN  Y NORMATIVIDAD APLICABLE _x000D_
</t>
  </si>
  <si>
    <t xml:space="preserve">4 DISMINUCION DE QUEJAS POR BUENA ATENCION A LA  CIUDADANIA </t>
  </si>
  <si>
    <t xml:space="preserve">(TOTAL DE FORMATOS DE APERTURA DE BUZON DE QUEJAS 2021 / TOTAL  DE FORMATOS DE APERTURA DE BUZON DE QUEJAS 2022)*100_x000D_
_x000D_
</t>
  </si>
  <si>
    <t xml:space="preserve">(TOTAL DE FORMATOS DE APERTURA DE BUZON DE QUEJAS 2021 / TOTAL  DE FORMATOS DE APERTURA DE BUZON DE QUEJAS 2022)*100_x000D_
</t>
  </si>
  <si>
    <t xml:space="preserve">DISMINUCION DE QUEJAS POR BUENA ATENCION A LA  CIUDADANIA _x000D_
</t>
  </si>
  <si>
    <t xml:space="preserve">CONOCIMIENTO DE LOS REPORTES RECIBIDOS Y ATENDIDOS EN LA DE BASE DE DATOS DE LAS JEFATURAS DE SERVICIOS MUNICIPALES_x000D_
</t>
  </si>
  <si>
    <t xml:space="preserve">( TOTAL DE BASES DE DATOS SOLICITADAS / TOTAL DE BASES DE DATOS  REMITIDAS )*100_x000D_
_x000D_
</t>
  </si>
  <si>
    <t xml:space="preserve">( TOTAL DE BASES DE DATOS SOLICITADAS / TOTAL DE BASES DE DATOS  REMITIDAS )*100_x000D_
</t>
  </si>
  <si>
    <t>E0032</t>
  </si>
  <si>
    <t>REALIZAR LA CONSTRUCCIÓN DE INFRAESTRUCTURA Y EQUIPAMIENTO QUE PROMUEVAN EL DESARROLLO DE NUESTRO MU</t>
  </si>
  <si>
    <t>Desarrollo Regional</t>
  </si>
  <si>
    <t>DIRECCION DE OBRAS PUBLICAS</t>
  </si>
  <si>
    <t xml:space="preserve">REALIZAR LA CONSTRUCCIÓN DE INFRAESTRUCTURA Y EQUIPAMIENTO QUE PROMUEVAN EL DESARROLLO DE NUESTRO MUNICIPIO_x000D_
_x000D_
</t>
  </si>
  <si>
    <t xml:space="preserve">Mejorar la operatividad e imagen institucional_x000D_
</t>
  </si>
  <si>
    <t>Dotar de la suficiente obra pública y mejorar la atención a solicitudes de la ciudadanía.</t>
  </si>
  <si>
    <t>1 Dotar con la suficiente obra pública y servicios al municipio</t>
  </si>
  <si>
    <t xml:space="preserve">(acciones ejecutadas/acciones programadas) x 100_x000D_
</t>
  </si>
  <si>
    <t>(acciones ejecutadas/acciones programadas) *100</t>
  </si>
  <si>
    <t xml:space="preserve">Dotar con la suficiente obra pública y servicios al municipio_x000D_
_x000D_
</t>
  </si>
  <si>
    <t>Elaborar el programa de inversión anual para contratar la obra pública municipal</t>
  </si>
  <si>
    <t xml:space="preserve">_x000D_
(acciones ejecutadas/acciones programadas) x 100_x000D_
</t>
  </si>
  <si>
    <t>Ejecutar obras de drenaje</t>
  </si>
  <si>
    <t xml:space="preserve">(acciones ejecutadas/acciones programadas) x 100_x000D_
_x000D_
</t>
  </si>
  <si>
    <t>Ejecutar obras de urbanización (pavimentos)</t>
  </si>
  <si>
    <t xml:space="preserve">Ejecutar obras varias </t>
  </si>
  <si>
    <t>2 Contar con los suficientes recursos humano y materiales necesarios para lograr las metas, objetivos y gestiones.</t>
  </si>
  <si>
    <t>(acciones ejecutadas/acciones programadas) x 100</t>
  </si>
  <si>
    <t>Contar con los suficientes recursos humano y materiales necesarios para lograr las metas, objetivos y gestiones.</t>
  </si>
  <si>
    <t>Gestionar y participar en las capacitaciones aplicables a las áreas de oportunidad.</t>
  </si>
  <si>
    <t xml:space="preserve">Gestionar la adquisición de 1 vehículo para la operatividad del personal _x000D_
</t>
  </si>
  <si>
    <t xml:space="preserve">Gestionar la adquisición de 1 vehículo para la operatividad del personal </t>
  </si>
  <si>
    <t>Programar reuniones para medir alcances reales contra los programados en función de las metas, objetivos y gestiones.</t>
  </si>
  <si>
    <t xml:space="preserve">Programar reuniones para medir alcances reales contra los programados en función de las metas, objetivos y gestiones._x000D_
</t>
  </si>
  <si>
    <t>3 Contar con la maquinaria suficiente para poder atender las solicitudes de la ciudadanía.</t>
  </si>
  <si>
    <t xml:space="preserve">Contar con la maquinaria suficiente para poder atender las solicitudes de la ciudadanía._x000D_
</t>
  </si>
  <si>
    <t>Elaborar el presupuesto de egresos municipal anual para el manejo de la cuenta corriente y operatividad interna</t>
  </si>
  <si>
    <t xml:space="preserve">Gestionar la adquisición de la maquinaria mínima suficiente </t>
  </si>
  <si>
    <t>Conformar los diversos expedientes técnicos de los proyectos de obra publica</t>
  </si>
  <si>
    <t>Generar reportes periódicos para verificar el estado que guarda las unidades existentes y repararlas</t>
  </si>
  <si>
    <t xml:space="preserve">Generar reportes periódicos para verificar el estado que guarda las unidades existentes y repararlas_x000D_
</t>
  </si>
  <si>
    <t>Apoyar con fletes de material</t>
  </si>
  <si>
    <t xml:space="preserve">Apoyar con fletes de material_x000D_
</t>
  </si>
  <si>
    <t>Apoyar con flete de agua en pipa</t>
  </si>
  <si>
    <t xml:space="preserve">Apoyar con flete de agua en pipa_x000D_
</t>
  </si>
  <si>
    <t>E0033</t>
  </si>
  <si>
    <t>FORTALECER EL DESARROLLO ECONÓMICO Y TURÍSTICO DEL MUNICIPIO, ASÍ COMO EL DESARROLLO DE LA MICRO, PE</t>
  </si>
  <si>
    <t>Asuntos Económicos y Comerciales en General</t>
  </si>
  <si>
    <t>DIRECCION DE DESARROLLO ECONOMICO</t>
  </si>
  <si>
    <t>FORTALECER EL DESARROLLO ECONÓMICO Y TURÍSTICO DEL MUNICIPIO, ASÍ COMO EL DESARROLLO DE LA MICRO, PEQUEÑA Y MEDIANA EMPRESA</t>
  </si>
  <si>
    <t xml:space="preserve">DESARROLLO ECONÓMICO DE LOS SECTORES COMERCIAL, DE PRESTACIÓN DE SERVICIOS, DE TRANSFORMACIÓN Y PRODUCCIÓN INDUSTRIAL Y AGRARIA QUE OPERAN EN EL MUNICIPIO._x000D_
_x000D_
_x000D_
</t>
  </si>
  <si>
    <t xml:space="preserve">(TOTAL DE TRAMITES Y SERVICIOS DE LA ADMINISTRACION/ TOTAL DE TRAMITES Y SERVICIOS CON LA APLICACIÓN DE LA MEJORA REGULATORIA)*100_x000D_
_x000D_
</t>
  </si>
  <si>
    <t xml:space="preserve">(TOTAL DE TRAMITES Y SERVICIOS DE LA ADMINISTRACION/ TOTAL DE TRAMITES Y SERVICIOS CON LA APLICACIÓN DE LA MEJORA REGULATORIA)*100_x000D_
_x000D_
_x000D_
_x000D_
</t>
  </si>
  <si>
    <t xml:space="preserve">1 CENTROS DE ABASTO SOCIAL Y TIANGUIS_x000D_
_x000D_
_x000D_
_x000D_
</t>
  </si>
  <si>
    <t xml:space="preserve">(TOTAL DE MESAS DE TRABAJO PROGRAMADAS /TOTAL DE MESAS DE TRABAJO ALCANZADAS)*100_x000D_
_x000D_
_x000D_
_x000D_
</t>
  </si>
  <si>
    <t xml:space="preserve">(TOTAL DE MESAS DE TRABAJO PROGRAMADAS /TOTAL DE MESAS DE TRABAJO ALCANZADAS)*100_x000D_
_x000D_
_x000D_
</t>
  </si>
  <si>
    <t xml:space="preserve">CENTROS DE ABASTO SOCIAL Y TIANGUIS_x000D_
_x000D_
</t>
  </si>
  <si>
    <t xml:space="preserve">GESTIONAR NUEVOS APOYOS EN INFRAESTRUCTURA, EQUIPAMIENTO Y CAPACITACIONES PARA LOS COMERCIANTES._x000D_
_x000D_
</t>
  </si>
  <si>
    <t xml:space="preserve">(TOTAL DE GESTIONES PROGRAMADAS/TOTAL DE GESTIONES ALCANZADAS)*100_x000D_
_x000D_
</t>
  </si>
  <si>
    <t xml:space="preserve">(TOTAL DE GESTIONES PROGRAMADAS/TOTAL DE GESTIONES ALCANZADAS)*100_x000D_
</t>
  </si>
  <si>
    <t xml:space="preserve">2 DESARROLLO DE LAS PYMES DEL MUNICIPIO_x000D_
_x000D_
_x000D_
_x000D_
</t>
  </si>
  <si>
    <t xml:space="preserve">(TOTAL DE MESAS DE TRABAJO PROGRAMADAS /TOTAL DE MESAS DE TRABAJO ALCANZADAS)*100_x000D_
_x000D_
</t>
  </si>
  <si>
    <t xml:space="preserve">DESARROLLO DE LAS PYMES DEL MUNICIPIO_x000D_
_x000D_
</t>
  </si>
  <si>
    <t xml:space="preserve">GESTIONAR APOYOS ECONÓMICOS A LAS MIPYMES DEL MUNICIPIO, A TRAVÉS DE LOS PROGRAMAS -FONDOS GUANAJUATO-._x000D_
_x000D_
_x000D_
</t>
  </si>
  <si>
    <t xml:space="preserve">GESTIONAR APOYOS ECONÓMICOS A LAS MIPYMES DEL MUNICIPIO, A TRAVÉS DE LOS PROGRAMAS -FONDOS GUANAJUATO-._x000D_
_x000D_
_x000D_
_x000D_
</t>
  </si>
  <si>
    <t xml:space="preserve">3 INFRAESTRUCTURA DE LOS CENTROS DE ABASTO EN EL MUNICIPIO_x000D_
_x000D_
</t>
  </si>
  <si>
    <t xml:space="preserve">(TOTAL DE PROGRAMAS DE INFRAESTRUCTURA/TOTAL DE PROGRAMAS APROBADOS)*100_x000D_
_x000D_
_x000D_
</t>
  </si>
  <si>
    <t xml:space="preserve">(TOTAL DE PROGRAMAS DE INFRAESTRUCTURA/TOTAL DE PROGRAMAS APROBADOS)*100_x000D_
_x000D_
_x000D_
_x000D_
</t>
  </si>
  <si>
    <t xml:space="preserve">INFRAESTRUCTURA DE LOS CENTROS DE ABASTO EN EL MUNICIPIO_x000D_
_x000D_
_x000D_
</t>
  </si>
  <si>
    <t xml:space="preserve">GESTIONAR RECURSO ECONÓMICO PARA MEJORAR LA INFRAESTRUCTURA DE LOS MERCADOS DEL MUNICIPIO_x000D_
</t>
  </si>
  <si>
    <t xml:space="preserve">(TOTAL DE GESTIONES PROGRAMADAS/TOTAL DE GESTIONES ALCANZADAS)*100_x000D_
_x000D_
_x000D_
</t>
  </si>
  <si>
    <t>E0034</t>
  </si>
  <si>
    <t>OFRECER UN SERVICIO EFICAZ A TODOS LOS CONSUMIDORES, SATISFACIENDO LAS NECESIDADES DE ABASTO Y APOYA</t>
  </si>
  <si>
    <t>JEFATURA DE ADMINISTRACION DE MERCADOS MUNICIPALES</t>
  </si>
  <si>
    <t>OFRECER UN SERVICIO EFICAZ A TODOS LOS CONSUMIDORES, SATISFACIENDO LAS NECESIDADES DE ABASTO Y APOYANDO LA ECONOMÍA DE LAS FAMILIAS ACAMBARENSES Y DE SUS REGIONES</t>
  </si>
  <si>
    <t xml:space="preserve">ADECUADO SERVICIO A LA CIUDADANIA CONSUMIDORA CON BUEN MANTENIMIENTO A LOS MERCADOS MUNICIPALES._x000D_
</t>
  </si>
  <si>
    <t>_x000D_
(TOTAL DE ENCUESTAS SOBRE LA SATISFACCION DEL SERVICIO PROGRAMADAS/TOTAL DE ENCUESTAS APLICADAS)*100</t>
  </si>
  <si>
    <t xml:space="preserve">1 SUFICIENTES TRAMPAS DE GRASA EN LOS DRENAJES DE LOS MERCADOS_x000D_
</t>
  </si>
  <si>
    <t xml:space="preserve">(TOTAL DE OFICIOS DE GESTION/TOTAL DE OFICIOS ENTREGADOS)*100_x000D_
</t>
  </si>
  <si>
    <t xml:space="preserve">_x000D_
(TOTAL DE OFICIOS DE GESTION/TOTAL DE OFICIOS ENTREGADOS)*100_x000D_
</t>
  </si>
  <si>
    <t xml:space="preserve">SUFICIENTES TRAMPAS DE GRASA EN LOS DRENAJES DE LOS MERCADOS_x000D_
</t>
  </si>
  <si>
    <t xml:space="preserve">DISMINUCION DE DRENAJES TAPADOS Y MAL OLOR_x000D_
</t>
  </si>
  <si>
    <t>(TOTAL DE REPORTES ESTABLECIDOS/TOTAL DE REPORTES GENERADOS)*100</t>
  </si>
  <si>
    <t>DISMINUCION DE DRENAJES TAPADOS Y MAL OLOR</t>
  </si>
  <si>
    <t>DISMINUCION DE ESCURRIMIENTO Y SALIDA DE AGUAS NEGRAS CONTAMINADAS POR LAS COLADERAS</t>
  </si>
  <si>
    <t>(TOTAL DE REPORTES ESTABLECIDOS /TOTAL DE REPORTES GENERADOS)*100</t>
  </si>
  <si>
    <t>TOTAL DE REPORTES ESTABLECIDOS /TOTAL DE REPORTES GENERADOS)*100</t>
  </si>
  <si>
    <t>DISMINUCION DE ESCURRIMEINTO Y SALIDA DE AGUAS NEGRAS CONTAMINADAS POR LAS COLADERAS</t>
  </si>
  <si>
    <t>2 CUMPLIMIENTO DE LA NORMATIVIAD VIGENTE POR PARTE DE LOS LOCATARIOS DE LOS MERCADOS MUNICIPALES SOBRE EL RIESGO Y MANJEO DE ALIMENTOS Y PRODUCTOS QUE OFRECEN</t>
  </si>
  <si>
    <t>(TOTAL DE NORMAS Y LINEAMIENTOS VIGENTES PARA CUMPLIR/TOTAL DE NORMAS Y LINEAMIENTOS CUMPLIDOS)*100</t>
  </si>
  <si>
    <t>CUMPLIMIENTO DE LA NORMATIVIAD VIGENTE POR PARTE DE LOS LOCATARIOS DE LOS MERCADOS MUNICIPALES SOBRE EL RIESGO Y MANJEO DE ALIMENTOS Y PRODUCTOS QUE OFRECEN</t>
  </si>
  <si>
    <t>TOTAL DE CONOCIMIENTO TECNICO DE LOS LOCATARIOS SOBRE EL RIESGO EN EL MANEJO DE ALIMENTOS</t>
  </si>
  <si>
    <t>(TOTAL DE PLATICAS PROGRAMADAS/TOTAL DE PLATICAS REALIZADAS)*100</t>
  </si>
  <si>
    <t>DISMINUCION EN EL RIESGO DE ENFERMEDADES EN LA POBLACION CONSUMIDORA</t>
  </si>
  <si>
    <t>3 SUFICIENTE PRESUPUESTO  PARA EL MANTENIMIENTO GENERAL</t>
  </si>
  <si>
    <t>(TOTAL DE PRESUPUESTO GESTIONADO/TOTAL DE PRESUPUESTO PROPORCIONADO)*100</t>
  </si>
  <si>
    <t>SUFICIENTE PRESUPUESTO  PARA EL MANTENIMIENTO GENERAL</t>
  </si>
  <si>
    <t>SUFICIENTE MANTENIMIENTO DE LA TECHUMBRE Y CANALETAS DE LOS MERCADOS HIDALGO Y SOSTENES ROCHA</t>
  </si>
  <si>
    <t>(TOTAL DE LAMINAS Y CANALETAS DAÑADAS/TOTAL DE LAMINAS Y CANALETAS REPARADAS)*100</t>
  </si>
  <si>
    <t>DISMINUCION DE GOTEO Y ESCURRIMIENTO DE AGUA DENTRO DE LAS INSTALACIONES DE LOS MERCADOS</t>
  </si>
  <si>
    <t>4 SUFICIENTES  SERVICIOS DE FUMIGACION A LOS MERCADOS</t>
  </si>
  <si>
    <t>(TOTAL DE SERVICIOS SOLICITADOS/TOTAL DE SERVICIOS AUTORIZADOS)*100</t>
  </si>
  <si>
    <t>(TOTAL DE SERVICIOS SOLICITADOS/TOTAL DE SERVICIOS AUTORIZADOS)*100(TOTAL FUMIGACIONES PROGRAMADAS/TOTAL DE FUMIGACIONES REALIZADAS)*100</t>
  </si>
  <si>
    <t xml:space="preserve">SUFICIENTES  SERVICIOS DE FUMIGACION A LOS MERCADOS </t>
  </si>
  <si>
    <t>SUFICIENTE CONTROL DE LAS PLAGAS EN EL MERCADO HIDALGO</t>
  </si>
  <si>
    <t>(TOTAL DE SERVICIOS DE FUMIGACION PROGRAMADOS/TOTAL DE SERVICIOS APLICADOS)*100</t>
  </si>
  <si>
    <t>DISMINUCION DE FAUNA NOCIVA</t>
  </si>
  <si>
    <t>E0035</t>
  </si>
  <si>
    <t>MEJORAR LA INFRAESTRUCTURA RURAL PARA INCREMENTAR LA PRODUCTIVIDAD AGROPECUARIA, AGRÍCOLA Y FORESTAL</t>
  </si>
  <si>
    <t>Agropecuaria</t>
  </si>
  <si>
    <t>DIRECCION DE DESARROLLO RURAL</t>
  </si>
  <si>
    <t xml:space="preserve">MEJORAR LA INFRAESTRUCTURA RURAL PARA INCREMENTAR LA PRODUCTIVIDAD AGROPECUARIA, AGRÍCOLA Y FORESTAL_x000D_
</t>
  </si>
  <si>
    <t xml:space="preserve">ALTAS ESPECTATIVAS DE DESARROLLO Y CRECIMIENTO EN LAS COMUNIDADES _x000D_
_x000D_
_x000D_
</t>
  </si>
  <si>
    <t xml:space="preserve">SATISFACCION DE PROGRAMAS Y RECURSOS ECONOMICOS PARA EL DESARROLLO DE LAS COMUNIDADES_x000D_
_x000D_
</t>
  </si>
  <si>
    <t xml:space="preserve">(TOTAL DE APOYOS REALIZADOS DEL 2021/TOTAL DE APOYOS REALIZADOS DEL  2022)*100_x000D_
</t>
  </si>
  <si>
    <t xml:space="preserve">1 ACCESIBILIDAD A LOS PROGRAMAS RURALES  PARA LAS COMUNIDADES_x000D_
</t>
  </si>
  <si>
    <t xml:space="preserve">(TOTAL DE SOLICITUDES REALIZADAS/TOTAL DE SOLICITUDES APROBADAS)*100_x000D_
</t>
  </si>
  <si>
    <t>(TOTAL DE SOLICITUDES REALIZADAS/TOTAL DE SOLICITUDES APROBADAS)*100</t>
  </si>
  <si>
    <t xml:space="preserve">ACCESIBILIDAD A LOS PROGRAMAS RURALES  PARA LAS COMUNIDADES_x000D_
</t>
  </si>
  <si>
    <t xml:space="preserve">CONOCIMIENTO DE COMUNIDADES CALIFICADAS CON ALTA MARGINALIDAD </t>
  </si>
  <si>
    <t xml:space="preserve">CONOCIMIENTO DE COMUNIDADES CALIFICADAS CON ALTA MARGINALIDAD _x000D_
_x000D_
_x000D_
</t>
  </si>
  <si>
    <t xml:space="preserve">ALTA DIFUSION DE LOS PROGRAMAS RURALES </t>
  </si>
  <si>
    <t xml:space="preserve">(TOTAL DE DIFUSIONES PLANEADAS/ TOTAL DE DIFUCIONES REALIZADAS)*100_x000D_
</t>
  </si>
  <si>
    <t xml:space="preserve">ALTA  DIFUSION DE LOS PROGRAMAS RURALES _x000D_
</t>
  </si>
  <si>
    <t xml:space="preserve">2 AUMENTO DEL PRESUPUESTO GUBERNAMENTAL_x000D_
</t>
  </si>
  <si>
    <t xml:space="preserve">AUMENTO DEL PRESUPUESTO GUBERNAMENTAL_x000D_
_x000D_
</t>
  </si>
  <si>
    <t xml:space="preserve">AUMENTO  DE PROGRAMAS GUBERNAMENTALES_x000D_
</t>
  </si>
  <si>
    <t xml:space="preserve">(TOTAL DE PROGRAMAS 2021/TOTAL DE PROGRAMAS 2022)*100_x000D_
_x000D_
</t>
  </si>
  <si>
    <t>(TOTAL DE PROGRAMAS 2021/TOTAL DE PROGRAMAS 2022)*100</t>
  </si>
  <si>
    <t xml:space="preserve">INTERES DEL SOLICITANTE DE LOS APOYOS EXISTENTES_x000D_
</t>
  </si>
  <si>
    <t xml:space="preserve">(TOTAL DE SOLICITUDES DE APOYO DEL 2021/TOTAL DE SOLICITUDES DE APOYO DEL 2022)*100_x000D_
</t>
  </si>
  <si>
    <t xml:space="preserve">3 DOCUMENTACION REQUERIDA QUE PROPORCIONA LA MAYORIA DE LOS SOLICITANTES EN LOS APOYOS _x000D_
</t>
  </si>
  <si>
    <t xml:space="preserve">(TOTAL DE REQUISITOS ENTREGADOS/TOTAL DE REQUISITOS VALIDADOS)*100_x000D_
</t>
  </si>
  <si>
    <t xml:space="preserve">DOCUMENTACION REQUERIDA QUE PROPORCIONA LA MAYORIA DE LOS SOLICITANTES EN LOS APOYOS _x000D_
</t>
  </si>
  <si>
    <t xml:space="preserve">DOCUMENTACION DEL SOLICITANTE ACTUALIZADA _x000D_
_x000D_
</t>
  </si>
  <si>
    <t xml:space="preserve">DOCUMENTACION DEL SOLICITANTE ACTUALIZADA _x000D_
</t>
  </si>
  <si>
    <t xml:space="preserve">INTERES POR HACER LOS TRAMITES BUROCRATICOS _x000D_
</t>
  </si>
  <si>
    <t>(TOTAL DE REQUISITOS ENTREGADOS/TOTAL DE REQUISITOS VALIDADOS)*100</t>
  </si>
  <si>
    <t xml:space="preserve">4 AUMENTO DE APOYOS EN ACTIVOS PRODUCTIVOS_x000D_
</t>
  </si>
  <si>
    <t xml:space="preserve">(TOTAL DE APORTACION REQUERIDA DEL 2021/ TOTAL DE APORTACION REQUERIDA 2022)*100_x000D_
</t>
  </si>
  <si>
    <t xml:space="preserve">AUMENTO DE APOYOS EN ACTIVOS PRODUCTIVOS_x000D_
</t>
  </si>
  <si>
    <t xml:space="preserve">CAPACIDAD DE APORTACION REQUERIDA AL SOLICITANTE_x000D_
</t>
  </si>
  <si>
    <t xml:space="preserve">AUMENTO DE APOYO ECONOMICO PARA LOS PROGRAMAS RURALES_x000D_
</t>
  </si>
  <si>
    <t xml:space="preserve">(TOTAL DE PRESUPUESTO DEL 2021/TOTAL DE PRESUPUESTO DEL 2022)*100_x000D_
</t>
  </si>
  <si>
    <t>A</t>
  </si>
  <si>
    <t xml:space="preserve">GARANTIZAR LA ENTREGA DE DOCUMENTACION Y REPORTES DE RAMO XXXIII FONDO 1 PARA EL ARMADO DE LA CUENTA PUBLICA </t>
  </si>
  <si>
    <t>GARANTIZAR LA ENTREGA  DE DOCUMENTACION Y REPORTES DE RAMO XXXIII FONDO 1 PARA EL ARMADO DE LA CUENTA PUBLICA</t>
  </si>
  <si>
    <t xml:space="preserve">IMPLEMENTACION DE METAS MENSUALES POR PARTE DEL DPTO _x000D_
</t>
  </si>
  <si>
    <t xml:space="preserve">GARANTIZAR LA ENTREGA DOCUMENTACION  Y REPORTES DE RAMO XXXIII </t>
  </si>
  <si>
    <t xml:space="preserve">1 IMPLEMENTACION  DE METAS MENSUALES POR PARTE DEL DEPARTAMENTO </t>
  </si>
  <si>
    <t>MUNICIPIO DE ACAMBARO, GTO.
INDICADORES DE RESULTADOS.  
 AL 31 DE DICIEMBRE DEL 2022</t>
  </si>
  <si>
    <t>FONDO 1 2014</t>
  </si>
  <si>
    <t>FONDO 1 2015</t>
  </si>
  <si>
    <t>FONDO 1 EJERCICIO 2021</t>
  </si>
  <si>
    <t>FONDO 1 EJERCICIO 2022</t>
  </si>
  <si>
    <t>FONDO 2 2015</t>
  </si>
  <si>
    <t>FONDO 2 EJERCICIO FISCAL 2021</t>
  </si>
  <si>
    <t>FONDO 2 EJERCICIO 2022</t>
  </si>
  <si>
    <t>APORTACIONES FEDERALES Y ESTATALES</t>
  </si>
  <si>
    <t>CONVENIOS ESTATALES 2021</t>
  </si>
  <si>
    <t>CONVENIOS FEDERALES 2021</t>
  </si>
  <si>
    <t>CONVENIOS ESTATALES 2022</t>
  </si>
  <si>
    <t>CONVENIOS FEDERALES 2022</t>
  </si>
  <si>
    <t>Ramo XXXIII</t>
  </si>
  <si>
    <t xml:space="preserve">IMPLEMENTACION  DE METAS MENSUALES POR PARTE DEL DEPARTAMENTO </t>
  </si>
  <si>
    <t xml:space="preserve">2 IMPLEMENTACION  DE METAS MENSUALES POR PARTE DEL DEPARTAMENTO </t>
  </si>
  <si>
    <t xml:space="preserve">3 IMPLEMENTACION  DE METAS MENSUALES POR PARTE DEL DEPARTAMENTO </t>
  </si>
  <si>
    <t xml:space="preserve">4 IMPLEMENTACION  DE METAS MENSUALES POR PARTE DEL DEPARTAMENTO </t>
  </si>
  <si>
    <t xml:space="preserve">5 IMPLEMENTACION  DE METAS MENSUALES POR PARTE DEL DEPARTAMENTO </t>
  </si>
  <si>
    <t xml:space="preserve">6 IMPLEMENTACION  DE METAS MENSUALES POR PARTE DEL DEPARTAMENTO </t>
  </si>
  <si>
    <t xml:space="preserve">7 IMPLEMENTACION  DE METAS MENSUALES POR PARTE DEL DEPARTAMENTO </t>
  </si>
  <si>
    <t xml:space="preserve">8 IMPLEMENTACION  DE METAS MENSUALES POR PARTE DEL DEPARTAMENTO </t>
  </si>
  <si>
    <t xml:space="preserve">9 IMPLEMENTACION  DE METAS MENSUALES POR PARTE DEL DEPARTAMENTO </t>
  </si>
  <si>
    <t xml:space="preserve">10 IMPLEMENTACION  DE METAS MENSUALES POR PARTE DEL DEPARTAMENTO </t>
  </si>
  <si>
    <t xml:space="preserve">(TOTAL DE METAS CUMPLIDAS EN EL DEPARTAMENTO/TOTAL DE METAS PLANEADAS)*100_x000D_
</t>
  </si>
  <si>
    <t>TOTAL DE AVALUOS ACTUALIZADOS/TOTAL DE EFECTOS APLICADOS)*100</t>
  </si>
  <si>
    <t xml:space="preserve">(TOTAL DE CITAS PROGRAMADAS 2021/TOTAL DE CITAS PROGRAMADAS 2022)*100_x000D_
</t>
  </si>
  <si>
    <t>(TOTAL DE TRAMITES EN EL AÑO 2021/TOTAL DE TRAMITES EN EL AÑO 2022)*100</t>
  </si>
  <si>
    <t xml:space="preserve">(TOTAL DE PASAPORTES TRAMITADOS 2021/TOTAL DE PASAPORTES TRAMITADOS 2022)*100_x000D_
_x000D_
</t>
  </si>
  <si>
    <t>TOTAL DE EXHUMACIONES2021/TOTAL DE EXHUMACIONES 2022</t>
  </si>
  <si>
    <t>84-2105263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</si>
</sst>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16"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sz val="8"/>
      <color theme="1"/>
      <name val="Arial Narrow"/>
      <family val="2"/>
    </font>
    <font>
      <b/>
      <sz val="8"/>
      <color theme="1"/>
      <name val="Arial"/>
      <family val="2"/>
    </font>
    <font>
      <b/>
      <sz val="12"/>
      <color theme="1"/>
      <name val="Arial Narrow"/>
      <family val="2"/>
    </font>
    <font>
      <sz val="8"/>
      <color theme="1"/>
      <name val="Arial"/>
      <family val="2"/>
    </font>
    <font>
      <sz val="8"/>
      <name val="Arial"/>
      <family val="2"/>
    </font>
    <font>
      <sz val="8"/>
      <color rgb="FFFF0000"/>
      <name val="Arial"/>
      <family val="2"/>
    </font>
  </fonts>
  <fills count="11">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rgb="FFFF0000"/>
        <bgColor indexed="64"/>
      </patternFill>
    </fill>
  </fills>
  <borders count="7">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s>
  <cellStyleXfs count="18">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43" fontId="13" fillId="0" borderId="0" applyFont="0" applyFill="0" applyBorder="0" applyAlignment="0" applyProtection="0"/>
  </cellStyleXfs>
  <cellXfs count="71">
    <xf numFmtId="0" fontId="0" fillId="0" borderId="0" xfId="0"/>
    <xf numFmtId="0" fontId="0" fillId="0" borderId="0" xfId="0" applyProtection="1">
      <protection locked="0"/>
    </xf>
    <xf numFmtId="0" fontId="6" fillId="0" borderId="0" xfId="0" applyFont="1" applyAlignment="1">
      <alignment horizontal="justify" vertical="top" wrapText="1"/>
    </xf>
    <xf numFmtId="0" fontId="5" fillId="2" borderId="0" xfId="8" applyFont="1" applyFill="1" applyAlignment="1">
      <alignment horizontal="justify" vertical="top" wrapText="1"/>
    </xf>
    <xf numFmtId="0" fontId="7" fillId="0" borderId="0" xfId="0" applyFont="1" applyAlignment="1">
      <alignment horizontal="justify" vertical="top" wrapText="1"/>
    </xf>
    <xf numFmtId="0" fontId="5" fillId="3" borderId="0" xfId="8" applyFont="1" applyFill="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0" fillId="0" borderId="0" xfId="0" applyAlignment="1">
      <alignment horizontal="left"/>
    </xf>
    <xf numFmtId="0" fontId="0" fillId="0" borderId="0" xfId="0" applyAlignment="1">
      <alignment horizontal="center" vertical="top"/>
    </xf>
    <xf numFmtId="0" fontId="0" fillId="0" borderId="0" xfId="0" applyAlignment="1" applyProtection="1">
      <alignment horizontal="center" vertical="top"/>
      <protection locked="0"/>
    </xf>
    <xf numFmtId="0" fontId="3" fillId="5" borderId="0" xfId="0" applyFont="1" applyFill="1" applyAlignment="1">
      <alignment horizontal="center" vertical="center" wrapText="1"/>
    </xf>
    <xf numFmtId="0" fontId="3" fillId="5" borderId="1" xfId="0" applyFont="1" applyFill="1" applyBorder="1" applyAlignment="1">
      <alignment horizontal="center" vertical="center" wrapText="1"/>
    </xf>
    <xf numFmtId="0" fontId="3" fillId="4" borderId="0" xfId="0" applyFont="1" applyFill="1" applyAlignment="1">
      <alignment horizontal="center" vertical="center" wrapText="1"/>
    </xf>
    <xf numFmtId="0" fontId="3" fillId="7" borderId="0" xfId="16" applyFont="1" applyFill="1" applyAlignment="1">
      <alignment horizontal="center" vertical="center" wrapText="1"/>
    </xf>
    <xf numFmtId="0" fontId="11" fillId="0" borderId="0" xfId="0" applyFont="1" applyAlignment="1">
      <alignment horizontal="center" vertical="top"/>
    </xf>
    <xf numFmtId="0" fontId="3" fillId="5" borderId="0" xfId="0" applyFont="1" applyFill="1" applyAlignment="1">
      <alignment horizontal="center" vertical="top" wrapText="1"/>
    </xf>
    <xf numFmtId="0" fontId="3" fillId="6" borderId="0" xfId="16" applyFont="1" applyFill="1" applyAlignment="1">
      <alignment horizontal="center" vertical="center" wrapText="1"/>
    </xf>
    <xf numFmtId="0" fontId="3" fillId="5" borderId="2" xfId="0" applyFont="1" applyFill="1" applyBorder="1" applyAlignment="1">
      <alignment horizontal="center" vertical="center" wrapText="1"/>
    </xf>
    <xf numFmtId="4" fontId="3" fillId="6" borderId="2" xfId="16" applyNumberFormat="1" applyFont="1" applyFill="1" applyBorder="1" applyAlignment="1">
      <alignment horizontal="center" vertical="center" wrapText="1"/>
    </xf>
    <xf numFmtId="0" fontId="3" fillId="6" borderId="2" xfId="16"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16" applyFont="1" applyFill="1" applyBorder="1" applyAlignment="1">
      <alignment horizontal="center" vertical="center" wrapText="1"/>
    </xf>
    <xf numFmtId="0" fontId="3" fillId="5" borderId="4" xfId="0" applyFont="1" applyFill="1" applyBorder="1" applyAlignment="1">
      <alignment horizontal="centerContinuous"/>
    </xf>
    <xf numFmtId="0" fontId="3" fillId="4" borderId="4" xfId="0" applyFont="1" applyFill="1" applyBorder="1" applyAlignment="1">
      <alignment horizontal="centerContinuous" vertical="center" wrapText="1"/>
    </xf>
    <xf numFmtId="0" fontId="3" fillId="7" borderId="4" xfId="0" applyFont="1" applyFill="1" applyBorder="1" applyAlignment="1">
      <alignment horizontal="centerContinuous" wrapText="1"/>
    </xf>
    <xf numFmtId="0" fontId="8" fillId="8" borderId="5" xfId="8" applyFont="1" applyFill="1" applyBorder="1" applyAlignment="1" applyProtection="1">
      <alignment horizontal="centerContinuous" vertical="center" wrapText="1"/>
      <protection locked="0"/>
    </xf>
    <xf numFmtId="0" fontId="8" fillId="8" borderId="6" xfId="8" applyFont="1" applyFill="1" applyBorder="1" applyAlignment="1" applyProtection="1">
      <alignment horizontal="centerContinuous" vertical="center" wrapText="1"/>
      <protection locked="0"/>
    </xf>
    <xf numFmtId="0" fontId="8" fillId="8" borderId="3" xfId="8" applyFont="1" applyFill="1" applyBorder="1" applyAlignment="1" applyProtection="1">
      <alignment horizontal="centerContinuous" vertical="center" wrapText="1"/>
      <protection locked="0"/>
    </xf>
    <xf numFmtId="0" fontId="3" fillId="9" borderId="0" xfId="16" applyFont="1" applyFill="1" applyAlignment="1">
      <alignment horizontal="centerContinuous" vertical="center" wrapText="1"/>
    </xf>
    <xf numFmtId="0" fontId="3" fillId="9" borderId="3" xfId="16" applyFont="1" applyFill="1" applyBorder="1" applyAlignment="1">
      <alignment horizontal="center" vertical="center" wrapText="1"/>
    </xf>
    <xf numFmtId="0" fontId="3" fillId="9" borderId="2" xfId="16" applyFont="1" applyFill="1" applyBorder="1" applyAlignment="1">
      <alignment horizontal="center" vertical="center" wrapText="1"/>
    </xf>
    <xf numFmtId="0" fontId="3" fillId="9" borderId="0" xfId="16" applyFont="1" applyFill="1" applyAlignment="1">
      <alignment horizontal="center" vertical="center" wrapText="1"/>
    </xf>
    <xf numFmtId="0" fontId="3" fillId="6" borderId="4" xfId="8" applyFont="1" applyFill="1" applyBorder="1" applyAlignment="1" applyProtection="1">
      <alignment horizontal="centerContinuous" vertical="center" wrapText="1"/>
      <protection locked="0"/>
    </xf>
    <xf numFmtId="0" fontId="0" fillId="0" borderId="0" xfId="0" quotePrefix="1" applyAlignment="1" applyProtection="1">
      <alignment horizontal="center" vertical="top"/>
      <protection locked="0"/>
    </xf>
    <xf numFmtId="0" fontId="0" fillId="0" borderId="0" xfId="0" quotePrefix="1"/>
    <xf numFmtId="0" fontId="0" fillId="0" borderId="0" xfId="0" quotePrefix="1" applyAlignment="1">
      <alignment wrapText="1"/>
    </xf>
    <xf numFmtId="0" fontId="0" fillId="0" borderId="0" xfId="0" quotePrefix="1" applyProtection="1">
      <protection locked="0"/>
    </xf>
    <xf numFmtId="0" fontId="0" fillId="0" borderId="0" xfId="0" quotePrefix="1" applyAlignment="1" applyProtection="1">
      <alignment wrapText="1"/>
      <protection locked="0"/>
    </xf>
    <xf numFmtId="0" fontId="0" fillId="0" borderId="0" xfId="0" applyAlignment="1">
      <alignment wrapText="1"/>
    </xf>
    <xf numFmtId="0" fontId="0" fillId="0" borderId="0" xfId="0" quotePrefix="1" applyAlignment="1">
      <alignment horizontal="center" vertical="top" wrapText="1"/>
    </xf>
    <xf numFmtId="0" fontId="0" fillId="0" borderId="0" xfId="0" applyAlignment="1" applyProtection="1">
      <alignment horizontal="center" vertical="top" wrapText="1"/>
      <protection locked="0"/>
    </xf>
    <xf numFmtId="0" fontId="0" fillId="0" borderId="0" xfId="0" applyAlignment="1" applyProtection="1">
      <alignment wrapText="1"/>
      <protection locked="0"/>
    </xf>
    <xf numFmtId="0" fontId="0" fillId="0" borderId="0" xfId="0" applyAlignment="1">
      <alignment horizontal="center" vertical="top" wrapText="1"/>
    </xf>
    <xf numFmtId="0" fontId="0" fillId="0" borderId="0" xfId="0" quotePrefix="1" applyAlignment="1" applyProtection="1">
      <alignment horizontal="justify" vertical="top"/>
      <protection locked="0"/>
    </xf>
    <xf numFmtId="0" fontId="10" fillId="0" borderId="0" xfId="0" quotePrefix="1" applyFont="1" applyAlignment="1">
      <alignment horizontal="justify" vertical="top"/>
    </xf>
    <xf numFmtId="4" fontId="0" fillId="0" borderId="0" xfId="0" applyNumberFormat="1" applyProtection="1">
      <protection locked="0"/>
    </xf>
    <xf numFmtId="4" fontId="0" fillId="0" borderId="0" xfId="0" applyNumberFormat="1" applyAlignment="1" applyProtection="1">
      <alignment horizontal="center" vertical="top"/>
      <protection locked="0"/>
    </xf>
    <xf numFmtId="43" fontId="0" fillId="0" borderId="0" xfId="0" applyNumberFormat="1" applyAlignment="1" applyProtection="1">
      <alignment horizontal="center" vertical="top"/>
      <protection locked="0"/>
    </xf>
    <xf numFmtId="43" fontId="0" fillId="0" borderId="0" xfId="0" applyNumberFormat="1" applyProtection="1">
      <protection locked="0"/>
    </xf>
    <xf numFmtId="0" fontId="0" fillId="0" borderId="0" xfId="0" applyAlignment="1" applyProtection="1">
      <alignment horizontal="left"/>
      <protection locked="0"/>
    </xf>
    <xf numFmtId="43" fontId="0" fillId="0" borderId="0" xfId="17" applyFont="1" applyProtection="1">
      <protection locked="0"/>
    </xf>
    <xf numFmtId="2" fontId="0" fillId="0" borderId="0" xfId="17" applyNumberFormat="1" applyFont="1" applyProtection="1">
      <protection locked="0"/>
    </xf>
    <xf numFmtId="2" fontId="0" fillId="0" borderId="0" xfId="0" applyNumberFormat="1" applyAlignment="1" applyProtection="1">
      <alignment horizontal="center" vertical="top"/>
      <protection locked="0"/>
    </xf>
    <xf numFmtId="2" fontId="0" fillId="0" borderId="0" xfId="0" applyNumberFormat="1" applyProtection="1">
      <protection locked="0"/>
    </xf>
    <xf numFmtId="43" fontId="0" fillId="0" borderId="0" xfId="0" applyNumberFormat="1"/>
    <xf numFmtId="0" fontId="11" fillId="0" borderId="0" xfId="0" applyFont="1" applyProtection="1">
      <protection locked="0"/>
    </xf>
    <xf numFmtId="0" fontId="0" fillId="0" borderId="0" xfId="0" quotePrefix="1" applyAlignment="1" applyProtection="1">
      <alignment vertical="center" wrapText="1"/>
      <protection locked="0"/>
    </xf>
    <xf numFmtId="0" fontId="0" fillId="0" borderId="0" xfId="0" quotePrefix="1" applyAlignment="1" applyProtection="1">
      <alignment vertical="top" wrapText="1"/>
      <protection locked="0"/>
    </xf>
    <xf numFmtId="0" fontId="0" fillId="0" borderId="0" xfId="0" quotePrefix="1" applyAlignment="1" applyProtection="1">
      <alignment horizontal="center" vertical="center" wrapText="1"/>
      <protection locked="0"/>
    </xf>
    <xf numFmtId="0" fontId="15" fillId="0" borderId="0" xfId="0" quotePrefix="1" applyFont="1" applyAlignment="1" applyProtection="1">
      <alignment wrapText="1"/>
      <protection locked="0"/>
    </xf>
    <xf numFmtId="0" fontId="14" fillId="0" borderId="0" xfId="0" quotePrefix="1" applyFont="1" applyAlignment="1" applyProtection="1">
      <alignment wrapText="1"/>
      <protection locked="0"/>
    </xf>
    <xf numFmtId="0" fontId="0" fillId="0" borderId="0" xfId="0" quotePrefix="1" applyAlignment="1" applyProtection="1">
      <alignment horizontal="left" wrapText="1"/>
      <protection locked="0"/>
    </xf>
    <xf numFmtId="0" fontId="0" fillId="10" borderId="0" xfId="0" applyFill="1" applyProtection="1">
      <protection locked="0"/>
    </xf>
    <xf numFmtId="9" fontId="0" fillId="0" borderId="0" xfId="0" applyNumberFormat="1" applyProtection="1">
      <protection locked="0"/>
    </xf>
    <xf numFmtId="0" fontId="0" fillId="0" borderId="0" xfId="0" applyAlignment="1" applyProtection="1">
      <alignment vertical="center" wrapText="1"/>
      <protection locked="0"/>
    </xf>
    <xf numFmtId="0" fontId="0" fillId="0" borderId="0" xfId="0" quotePrefix="1" applyAlignment="1" applyProtection="1">
      <alignment vertical="center"/>
      <protection locked="0"/>
    </xf>
    <xf numFmtId="9" fontId="11" fillId="0" borderId="0" xfId="0" applyNumberFormat="1" applyFont="1" applyProtection="1">
      <protection locked="0"/>
    </xf>
    <xf numFmtId="0" fontId="15" fillId="0" borderId="0" xfId="0" applyFont="1" applyProtection="1">
      <protection locked="0"/>
    </xf>
    <xf numFmtId="0" fontId="14" fillId="0" borderId="0" xfId="0" applyFont="1" applyAlignment="1" applyProtection="1">
      <alignment wrapText="1"/>
      <protection locked="0"/>
    </xf>
  </cellXfs>
  <cellStyles count="18">
    <cellStyle name="Euro" xfId="1" xr:uid="{00000000-0005-0000-0000-000000000000}"/>
    <cellStyle name="Millares" xfId="17" builtinId="3"/>
    <cellStyle name="Millares 2" xfId="2" xr:uid="{00000000-0005-0000-0000-000001000000}"/>
    <cellStyle name="Millares 2 2" xfId="3" xr:uid="{00000000-0005-0000-0000-000002000000}"/>
    <cellStyle name="Millares 2 3" xfId="4" xr:uid="{00000000-0005-0000-0000-000003000000}"/>
    <cellStyle name="Millares 3" xfId="5" xr:uid="{00000000-0005-0000-0000-000004000000}"/>
    <cellStyle name="Moneda 2" xfId="6" xr:uid="{00000000-0005-0000-0000-000005000000}"/>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Normal 4 2" xfId="11" xr:uid="{00000000-0005-0000-0000-00000B000000}"/>
    <cellStyle name="Normal 5" xfId="12" xr:uid="{00000000-0005-0000-0000-00000C000000}"/>
    <cellStyle name="Normal 5 2" xfId="13" xr:uid="{00000000-0005-0000-0000-00000D000000}"/>
    <cellStyle name="Normal 6" xfId="14" xr:uid="{00000000-0005-0000-0000-00000E000000}"/>
    <cellStyle name="Normal 6 2" xfId="15" xr:uid="{00000000-0005-0000-0000-00000F000000}"/>
    <cellStyle name="Normal_141008Reportes Cuadros Institucionales-sectorialesADV" xfId="16" xr:uid="{00000000-0005-0000-0000-000010000000}"/>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CEE26-1FEC-4C88-A2EC-84BE793A257B}">
  <dimension ref="A1:W413"/>
  <sheetViews>
    <sheetView tabSelected="1" topLeftCell="L1" zoomScale="98" zoomScaleNormal="98" workbookViewId="0">
      <selection activeCell="Y10" sqref="Y10"/>
    </sheetView>
  </sheetViews>
  <sheetFormatPr baseColWidth="10" defaultRowHeight="11.25" x14ac:dyDescent="0.2"/>
  <cols>
    <col min="1" max="1" width="22.33203125" customWidth="1"/>
    <col min="2" max="2" width="17" customWidth="1"/>
    <col min="3" max="4" width="37" customWidth="1"/>
    <col min="5" max="5" width="21.5" customWidth="1"/>
    <col min="6" max="12" width="17" customWidth="1"/>
    <col min="13" max="13" width="44.1640625" customWidth="1"/>
    <col min="14" max="14" width="44" customWidth="1"/>
    <col min="15" max="15" width="14.1640625" customWidth="1"/>
    <col min="16" max="17" width="42.6640625" customWidth="1"/>
    <col min="22" max="22" width="13" customWidth="1"/>
    <col min="23" max="23" width="14.5" customWidth="1"/>
  </cols>
  <sheetData>
    <row r="1" spans="1:23" ht="60" customHeight="1" x14ac:dyDescent="0.2">
      <c r="A1" s="27" t="s">
        <v>1187</v>
      </c>
      <c r="B1" s="28"/>
      <c r="C1" s="28"/>
      <c r="D1" s="28"/>
      <c r="E1" s="28"/>
      <c r="F1" s="28"/>
      <c r="G1" s="28"/>
      <c r="H1" s="28"/>
      <c r="I1" s="28"/>
      <c r="J1" s="28"/>
      <c r="K1" s="28"/>
      <c r="L1" s="28"/>
      <c r="M1" s="28"/>
      <c r="N1" s="28"/>
      <c r="O1" s="28"/>
      <c r="P1" s="28"/>
      <c r="Q1" s="28"/>
      <c r="R1" s="28"/>
      <c r="S1" s="28"/>
      <c r="T1" s="28"/>
      <c r="U1" s="28"/>
      <c r="V1" s="28"/>
      <c r="W1" s="29"/>
    </row>
    <row r="2" spans="1:23" ht="11.25" customHeight="1" x14ac:dyDescent="0.2">
      <c r="A2" s="24" t="s">
        <v>85</v>
      </c>
      <c r="B2" s="24"/>
      <c r="C2" s="24"/>
      <c r="D2" s="24"/>
      <c r="E2" s="24"/>
      <c r="F2" s="34" t="s">
        <v>2</v>
      </c>
      <c r="G2" s="34"/>
      <c r="H2" s="34"/>
      <c r="I2" s="34"/>
      <c r="J2" s="34"/>
      <c r="K2" s="25" t="s">
        <v>72</v>
      </c>
      <c r="L2" s="25"/>
      <c r="M2" s="25"/>
      <c r="N2" s="26" t="s">
        <v>73</v>
      </c>
      <c r="O2" s="26"/>
      <c r="P2" s="26"/>
      <c r="Q2" s="26"/>
      <c r="R2" s="26"/>
      <c r="S2" s="26"/>
      <c r="T2" s="26"/>
      <c r="U2" s="30" t="s">
        <v>55</v>
      </c>
      <c r="V2" s="30"/>
      <c r="W2" s="30"/>
    </row>
    <row r="3" spans="1:23" ht="54.75" customHeight="1" x14ac:dyDescent="0.2">
      <c r="A3" s="19" t="s">
        <v>50</v>
      </c>
      <c r="B3" s="19" t="s">
        <v>49</v>
      </c>
      <c r="C3" s="19" t="s">
        <v>48</v>
      </c>
      <c r="D3" s="19" t="s">
        <v>47</v>
      </c>
      <c r="E3" s="19" t="s">
        <v>46</v>
      </c>
      <c r="F3" s="20" t="s">
        <v>45</v>
      </c>
      <c r="G3" s="20" t="s">
        <v>44</v>
      </c>
      <c r="H3" s="20" t="s">
        <v>43</v>
      </c>
      <c r="I3" s="21" t="s">
        <v>42</v>
      </c>
      <c r="J3" s="21" t="s">
        <v>41</v>
      </c>
      <c r="K3" s="22" t="s">
        <v>40</v>
      </c>
      <c r="L3" s="22" t="s">
        <v>39</v>
      </c>
      <c r="M3" s="22" t="s">
        <v>26</v>
      </c>
      <c r="N3" s="23" t="s">
        <v>38</v>
      </c>
      <c r="O3" s="23" t="s">
        <v>37</v>
      </c>
      <c r="P3" s="23" t="s">
        <v>36</v>
      </c>
      <c r="Q3" s="23" t="s">
        <v>84</v>
      </c>
      <c r="R3" s="23" t="s">
        <v>35</v>
      </c>
      <c r="S3" s="23" t="s">
        <v>34</v>
      </c>
      <c r="T3" s="23" t="s">
        <v>33</v>
      </c>
      <c r="U3" s="31" t="s">
        <v>54</v>
      </c>
      <c r="V3" s="32" t="s">
        <v>31</v>
      </c>
      <c r="W3" s="32" t="s">
        <v>71</v>
      </c>
    </row>
    <row r="4" spans="1:23" ht="15" customHeight="1" x14ac:dyDescent="0.2">
      <c r="A4" s="12">
        <v>1</v>
      </c>
      <c r="B4" s="13">
        <v>2</v>
      </c>
      <c r="C4" s="12">
        <v>3</v>
      </c>
      <c r="D4" s="17">
        <v>4</v>
      </c>
      <c r="E4" s="12">
        <v>5</v>
      </c>
      <c r="F4" s="18">
        <v>6</v>
      </c>
      <c r="G4" s="18">
        <v>7</v>
      </c>
      <c r="H4" s="18">
        <v>8</v>
      </c>
      <c r="I4" s="18">
        <v>9</v>
      </c>
      <c r="J4" s="18">
        <v>10</v>
      </c>
      <c r="K4" s="14">
        <v>11</v>
      </c>
      <c r="L4" s="14">
        <v>12</v>
      </c>
      <c r="M4" s="14">
        <v>13</v>
      </c>
      <c r="N4" s="15">
        <v>14</v>
      </c>
      <c r="O4" s="15">
        <v>15</v>
      </c>
      <c r="P4" s="15">
        <v>16</v>
      </c>
      <c r="Q4" s="15">
        <v>17</v>
      </c>
      <c r="R4" s="15">
        <v>18</v>
      </c>
      <c r="S4" s="15">
        <v>19</v>
      </c>
      <c r="T4" s="15">
        <v>20</v>
      </c>
      <c r="U4" s="33">
        <v>21</v>
      </c>
      <c r="V4" s="33">
        <v>22</v>
      </c>
      <c r="W4" s="33">
        <v>23</v>
      </c>
    </row>
    <row r="5" spans="1:23" ht="45" x14ac:dyDescent="0.2">
      <c r="A5" s="10" t="s">
        <v>86</v>
      </c>
      <c r="B5" s="35" t="s">
        <v>87</v>
      </c>
      <c r="C5" s="41" t="s">
        <v>88</v>
      </c>
      <c r="D5" s="44" t="s">
        <v>89</v>
      </c>
      <c r="E5" s="42" t="s">
        <v>90</v>
      </c>
      <c r="F5" s="11">
        <v>1967014.03</v>
      </c>
      <c r="G5" s="48">
        <v>1924861.34</v>
      </c>
      <c r="H5" s="49">
        <v>1648250.87</v>
      </c>
      <c r="I5" s="11">
        <v>487.2</v>
      </c>
      <c r="J5" s="11">
        <v>1647763.67</v>
      </c>
      <c r="K5" t="s">
        <v>91</v>
      </c>
      <c r="L5" s="36" t="s">
        <v>27</v>
      </c>
      <c r="M5" s="37" t="s">
        <v>92</v>
      </c>
      <c r="N5" s="37" t="s">
        <v>93</v>
      </c>
      <c r="O5" s="36" t="s">
        <v>27</v>
      </c>
      <c r="P5" s="45" t="s">
        <v>93</v>
      </c>
      <c r="Q5" s="45" t="s">
        <v>94</v>
      </c>
      <c r="R5" s="1"/>
      <c r="S5" s="1"/>
      <c r="T5" s="1"/>
      <c r="U5" s="1"/>
      <c r="V5" s="1"/>
      <c r="W5" t="s">
        <v>95</v>
      </c>
    </row>
    <row r="6" spans="1:23" ht="45" x14ac:dyDescent="0.2">
      <c r="A6" s="10" t="s">
        <v>86</v>
      </c>
      <c r="B6" s="35" t="s">
        <v>87</v>
      </c>
      <c r="C6" s="41" t="s">
        <v>88</v>
      </c>
      <c r="D6" s="44" t="s">
        <v>89</v>
      </c>
      <c r="E6" s="42" t="s">
        <v>90</v>
      </c>
      <c r="F6" s="11">
        <v>1967014.03</v>
      </c>
      <c r="G6" s="48">
        <v>1924861.34</v>
      </c>
      <c r="H6" s="49">
        <v>1648250.87</v>
      </c>
      <c r="I6" s="11">
        <v>487.20000000000005</v>
      </c>
      <c r="J6" s="11">
        <v>1647763.67</v>
      </c>
      <c r="K6" t="s">
        <v>91</v>
      </c>
      <c r="L6" s="36" t="s">
        <v>96</v>
      </c>
      <c r="M6" s="37" t="s">
        <v>97</v>
      </c>
      <c r="N6" s="37" t="s">
        <v>98</v>
      </c>
      <c r="O6" s="36" t="s">
        <v>96</v>
      </c>
      <c r="P6" s="45" t="s">
        <v>98</v>
      </c>
      <c r="Q6" s="45" t="s">
        <v>97</v>
      </c>
      <c r="R6" s="65">
        <v>1</v>
      </c>
      <c r="S6" s="65">
        <v>1</v>
      </c>
      <c r="T6" s="65">
        <v>1</v>
      </c>
      <c r="U6" s="1">
        <v>57</v>
      </c>
      <c r="V6" s="1">
        <v>57</v>
      </c>
      <c r="W6" t="s">
        <v>95</v>
      </c>
    </row>
    <row r="7" spans="1:23" ht="45" x14ac:dyDescent="0.2">
      <c r="A7" s="10" t="s">
        <v>86</v>
      </c>
      <c r="B7" s="35" t="s">
        <v>87</v>
      </c>
      <c r="C7" s="41" t="s">
        <v>88</v>
      </c>
      <c r="D7" s="44" t="s">
        <v>89</v>
      </c>
      <c r="E7" s="42" t="s">
        <v>90</v>
      </c>
      <c r="F7" s="11">
        <v>177859.41</v>
      </c>
      <c r="G7" s="54">
        <v>174047.92088046743</v>
      </c>
      <c r="H7" s="49">
        <v>149036.52073604515</v>
      </c>
      <c r="I7" s="11">
        <v>44.04</v>
      </c>
      <c r="J7" s="11">
        <v>148992.47</v>
      </c>
      <c r="K7" t="s">
        <v>91</v>
      </c>
      <c r="L7" s="36" t="s">
        <v>29</v>
      </c>
      <c r="M7" s="37" t="s">
        <v>99</v>
      </c>
      <c r="N7" s="37" t="s">
        <v>100</v>
      </c>
      <c r="O7" s="36" t="s">
        <v>29</v>
      </c>
      <c r="P7" s="45" t="s">
        <v>101</v>
      </c>
      <c r="Q7" s="45" t="s">
        <v>102</v>
      </c>
      <c r="R7" s="65">
        <v>1</v>
      </c>
      <c r="S7" s="65">
        <v>1</v>
      </c>
      <c r="T7" s="65">
        <v>1</v>
      </c>
      <c r="U7" s="1">
        <v>57</v>
      </c>
      <c r="V7" s="1">
        <v>57</v>
      </c>
      <c r="W7" t="s">
        <v>95</v>
      </c>
    </row>
    <row r="8" spans="1:23" ht="45" x14ac:dyDescent="0.2">
      <c r="A8" s="10" t="s">
        <v>86</v>
      </c>
      <c r="B8" s="35" t="s">
        <v>87</v>
      </c>
      <c r="C8" s="41" t="s">
        <v>88</v>
      </c>
      <c r="D8" s="44" t="s">
        <v>89</v>
      </c>
      <c r="E8" s="42" t="s">
        <v>90</v>
      </c>
      <c r="F8" s="11">
        <v>11772.97</v>
      </c>
      <c r="G8" s="54">
        <v>11520.67777065108</v>
      </c>
      <c r="H8" s="49">
        <v>9865.109119218585</v>
      </c>
      <c r="I8" s="11">
        <v>2.91</v>
      </c>
      <c r="J8" s="11">
        <v>9862.2000000000007</v>
      </c>
      <c r="K8" t="s">
        <v>91</v>
      </c>
      <c r="L8" s="36" t="s">
        <v>30</v>
      </c>
      <c r="M8" s="37" t="s">
        <v>103</v>
      </c>
      <c r="N8" s="37" t="s">
        <v>104</v>
      </c>
      <c r="O8" s="36" t="s">
        <v>30</v>
      </c>
      <c r="P8" s="45" t="s">
        <v>105</v>
      </c>
      <c r="Q8" s="45" t="s">
        <v>106</v>
      </c>
      <c r="R8" s="65">
        <v>0.6</v>
      </c>
      <c r="S8" s="1">
        <v>0</v>
      </c>
      <c r="T8" s="57">
        <v>0</v>
      </c>
      <c r="U8" s="1">
        <v>0</v>
      </c>
      <c r="V8" s="1">
        <v>0</v>
      </c>
      <c r="W8" t="s">
        <v>95</v>
      </c>
    </row>
    <row r="9" spans="1:23" ht="56.25" x14ac:dyDescent="0.2">
      <c r="A9" s="10" t="s">
        <v>86</v>
      </c>
      <c r="B9" s="35" t="s">
        <v>87</v>
      </c>
      <c r="C9" s="41" t="s">
        <v>88</v>
      </c>
      <c r="D9" s="44" t="s">
        <v>89</v>
      </c>
      <c r="E9" s="42" t="s">
        <v>90</v>
      </c>
      <c r="F9" s="11">
        <v>148402.5</v>
      </c>
      <c r="G9" s="54">
        <v>145222.26616215342</v>
      </c>
      <c r="H9" s="49">
        <v>124353.23083850856</v>
      </c>
      <c r="I9" s="11">
        <v>36.75</v>
      </c>
      <c r="J9" s="11">
        <v>124316.47</v>
      </c>
      <c r="K9" t="s">
        <v>91</v>
      </c>
      <c r="L9" s="36" t="s">
        <v>30</v>
      </c>
      <c r="M9" s="37" t="s">
        <v>107</v>
      </c>
      <c r="N9" s="37" t="s">
        <v>108</v>
      </c>
      <c r="O9" s="36" t="s">
        <v>30</v>
      </c>
      <c r="P9" s="45" t="s">
        <v>108</v>
      </c>
      <c r="Q9" s="45" t="s">
        <v>107</v>
      </c>
      <c r="R9" s="65">
        <v>1</v>
      </c>
      <c r="S9" s="65">
        <v>1</v>
      </c>
      <c r="T9" s="1">
        <v>103.636</v>
      </c>
      <c r="U9" s="1">
        <v>57</v>
      </c>
      <c r="V9" s="1">
        <v>55</v>
      </c>
      <c r="W9" t="s">
        <v>95</v>
      </c>
    </row>
    <row r="10" spans="1:23" ht="56.25" x14ac:dyDescent="0.2">
      <c r="A10" s="10" t="s">
        <v>86</v>
      </c>
      <c r="B10" s="35" t="s">
        <v>87</v>
      </c>
      <c r="C10" s="41" t="s">
        <v>88</v>
      </c>
      <c r="D10" s="44" t="s">
        <v>89</v>
      </c>
      <c r="E10" s="42" t="s">
        <v>90</v>
      </c>
      <c r="F10" s="11">
        <v>17683.939999999999</v>
      </c>
      <c r="G10" s="54">
        <v>17304.976947662948</v>
      </c>
      <c r="H10" s="49">
        <v>14818.180778317987</v>
      </c>
      <c r="I10" s="11">
        <v>4.38</v>
      </c>
      <c r="J10" s="11">
        <v>14813.8</v>
      </c>
      <c r="K10" t="s">
        <v>91</v>
      </c>
      <c r="L10" s="36" t="s">
        <v>30</v>
      </c>
      <c r="M10" s="37" t="s">
        <v>109</v>
      </c>
      <c r="N10" s="37" t="s">
        <v>110</v>
      </c>
      <c r="O10" s="36" t="s">
        <v>30</v>
      </c>
      <c r="P10" s="45" t="s">
        <v>110</v>
      </c>
      <c r="Q10" s="45" t="s">
        <v>109</v>
      </c>
      <c r="R10" s="65">
        <v>1</v>
      </c>
      <c r="S10" s="65">
        <v>1</v>
      </c>
      <c r="T10" s="1">
        <v>7.1420000000000003</v>
      </c>
      <c r="U10" s="1">
        <v>8</v>
      </c>
      <c r="V10" s="1">
        <v>112</v>
      </c>
      <c r="W10" t="s">
        <v>95</v>
      </c>
    </row>
    <row r="11" spans="1:23" ht="45" x14ac:dyDescent="0.2">
      <c r="A11" s="10" t="s">
        <v>86</v>
      </c>
      <c r="B11" s="35" t="s">
        <v>87</v>
      </c>
      <c r="C11" s="41" t="s">
        <v>88</v>
      </c>
      <c r="D11" s="44" t="s">
        <v>89</v>
      </c>
      <c r="E11" s="42" t="s">
        <v>90</v>
      </c>
      <c r="F11" s="11">
        <v>487015.01</v>
      </c>
      <c r="G11" s="54">
        <v>476578.38248805649</v>
      </c>
      <c r="H11" s="49">
        <v>408092.11408398481</v>
      </c>
      <c r="I11" s="11">
        <v>120.63000000000001</v>
      </c>
      <c r="J11" s="11">
        <v>407971.48</v>
      </c>
      <c r="K11" t="s">
        <v>91</v>
      </c>
      <c r="L11" s="36" t="s">
        <v>29</v>
      </c>
      <c r="M11" s="37" t="s">
        <v>111</v>
      </c>
      <c r="N11" s="37" t="s">
        <v>112</v>
      </c>
      <c r="O11" s="36" t="s">
        <v>29</v>
      </c>
      <c r="P11" s="45" t="s">
        <v>112</v>
      </c>
      <c r="Q11" s="45" t="s">
        <v>113</v>
      </c>
      <c r="R11" s="68">
        <v>1</v>
      </c>
      <c r="S11" s="65">
        <v>1</v>
      </c>
      <c r="T11" s="1"/>
      <c r="U11" s="1"/>
      <c r="V11" s="1"/>
      <c r="W11" t="s">
        <v>95</v>
      </c>
    </row>
    <row r="12" spans="1:23" ht="45" x14ac:dyDescent="0.2">
      <c r="A12" s="10" t="s">
        <v>86</v>
      </c>
      <c r="B12" s="35" t="s">
        <v>87</v>
      </c>
      <c r="C12" s="41" t="s">
        <v>88</v>
      </c>
      <c r="D12" s="44" t="s">
        <v>89</v>
      </c>
      <c r="E12" s="42" t="s">
        <v>90</v>
      </c>
      <c r="F12" s="11">
        <v>315261.23</v>
      </c>
      <c r="G12" s="54">
        <v>308505.24926243059</v>
      </c>
      <c r="H12" s="49">
        <v>264171.7795092545</v>
      </c>
      <c r="I12" s="11">
        <v>78.09</v>
      </c>
      <c r="J12" s="11">
        <v>264093.69</v>
      </c>
      <c r="K12" t="s">
        <v>91</v>
      </c>
      <c r="L12" s="36" t="s">
        <v>30</v>
      </c>
      <c r="M12" s="37" t="s">
        <v>114</v>
      </c>
      <c r="N12" s="37" t="s">
        <v>115</v>
      </c>
      <c r="O12" s="36" t="s">
        <v>30</v>
      </c>
      <c r="P12" s="45" t="s">
        <v>116</v>
      </c>
      <c r="Q12" s="45" t="s">
        <v>117</v>
      </c>
      <c r="R12" s="65">
        <v>1</v>
      </c>
      <c r="S12" s="65">
        <v>1</v>
      </c>
      <c r="T12" s="1">
        <v>0</v>
      </c>
      <c r="U12" s="1">
        <v>0</v>
      </c>
      <c r="V12" s="1"/>
      <c r="W12" t="s">
        <v>95</v>
      </c>
    </row>
    <row r="13" spans="1:23" ht="67.5" x14ac:dyDescent="0.2">
      <c r="A13" s="10" t="s">
        <v>86</v>
      </c>
      <c r="B13" s="35" t="s">
        <v>87</v>
      </c>
      <c r="C13" s="41" t="s">
        <v>88</v>
      </c>
      <c r="D13" s="44" t="s">
        <v>89</v>
      </c>
      <c r="E13" s="42" t="s">
        <v>90</v>
      </c>
      <c r="F13" s="11">
        <v>137078.98000000001</v>
      </c>
      <c r="G13" s="54">
        <v>134141.40677412107</v>
      </c>
      <c r="H13" s="49">
        <v>114864.73639626893</v>
      </c>
      <c r="I13" s="11">
        <v>33.950000000000003</v>
      </c>
      <c r="J13" s="11">
        <v>114830.78</v>
      </c>
      <c r="K13" t="s">
        <v>91</v>
      </c>
      <c r="L13" s="36" t="s">
        <v>30</v>
      </c>
      <c r="M13" s="37" t="s">
        <v>118</v>
      </c>
      <c r="N13" s="37" t="s">
        <v>119</v>
      </c>
      <c r="O13" s="36" t="s">
        <v>30</v>
      </c>
      <c r="P13" s="45" t="s">
        <v>119</v>
      </c>
      <c r="Q13" s="45" t="s">
        <v>118</v>
      </c>
      <c r="R13" s="65">
        <v>1</v>
      </c>
      <c r="S13" s="65">
        <v>1</v>
      </c>
      <c r="T13" s="1">
        <f>(20/17)*100</f>
        <v>117.64705882352942</v>
      </c>
      <c r="U13" s="1">
        <v>20</v>
      </c>
      <c r="V13" s="1">
        <v>17</v>
      </c>
      <c r="W13" t="s">
        <v>95</v>
      </c>
    </row>
    <row r="14" spans="1:23" ht="63.75" x14ac:dyDescent="0.2">
      <c r="A14" s="10" t="s">
        <v>86</v>
      </c>
      <c r="B14" s="35" t="s">
        <v>87</v>
      </c>
      <c r="C14" s="41" t="s">
        <v>88</v>
      </c>
      <c r="D14" s="44" t="s">
        <v>89</v>
      </c>
      <c r="E14" s="42" t="s">
        <v>90</v>
      </c>
      <c r="F14" s="11">
        <v>34674.800000000003</v>
      </c>
      <c r="G14" s="54">
        <v>33931.726451504779</v>
      </c>
      <c r="H14" s="49">
        <v>29055.598178461398</v>
      </c>
      <c r="I14" s="11">
        <v>8.59</v>
      </c>
      <c r="J14" s="11">
        <v>29047.01</v>
      </c>
      <c r="K14" t="s">
        <v>91</v>
      </c>
      <c r="L14" s="36" t="s">
        <v>30</v>
      </c>
      <c r="M14" s="37" t="s">
        <v>120</v>
      </c>
      <c r="N14" s="37" t="s">
        <v>121</v>
      </c>
      <c r="O14" s="36" t="s">
        <v>30</v>
      </c>
      <c r="P14" s="46" t="s">
        <v>121</v>
      </c>
      <c r="Q14" s="46" t="s">
        <v>120</v>
      </c>
      <c r="R14" s="65">
        <v>0.7</v>
      </c>
      <c r="S14" s="65">
        <v>0.7</v>
      </c>
      <c r="T14" s="1">
        <f>(67/74)*100</f>
        <v>90.540540540540533</v>
      </c>
      <c r="U14" s="1">
        <v>67</v>
      </c>
      <c r="V14" s="1">
        <v>74</v>
      </c>
      <c r="W14" t="s">
        <v>95</v>
      </c>
    </row>
    <row r="15" spans="1:23" ht="45" x14ac:dyDescent="0.2">
      <c r="A15" s="10" t="s">
        <v>86</v>
      </c>
      <c r="B15" s="35" t="s">
        <v>87</v>
      </c>
      <c r="C15" s="41" t="s">
        <v>88</v>
      </c>
      <c r="D15" s="44" t="s">
        <v>89</v>
      </c>
      <c r="E15" s="42" t="s">
        <v>90</v>
      </c>
      <c r="F15" s="11">
        <v>378754.9</v>
      </c>
      <c r="G15" s="54">
        <v>370638.26349299913</v>
      </c>
      <c r="H15" s="49">
        <v>317376.02473621554</v>
      </c>
      <c r="I15" s="11">
        <v>93.81</v>
      </c>
      <c r="J15" s="11">
        <v>317282.21999999997</v>
      </c>
      <c r="K15" t="s">
        <v>91</v>
      </c>
      <c r="L15" s="36" t="s">
        <v>29</v>
      </c>
      <c r="M15" s="37" t="s">
        <v>122</v>
      </c>
      <c r="N15" s="37" t="s">
        <v>123</v>
      </c>
      <c r="O15" s="36" t="s">
        <v>29</v>
      </c>
      <c r="P15" s="45" t="s">
        <v>124</v>
      </c>
      <c r="Q15" s="45" t="s">
        <v>125</v>
      </c>
      <c r="R15" s="65">
        <v>1</v>
      </c>
      <c r="S15" s="65">
        <v>1</v>
      </c>
      <c r="T15" s="65">
        <v>1</v>
      </c>
      <c r="U15" s="1">
        <v>12</v>
      </c>
      <c r="V15" s="1">
        <v>12</v>
      </c>
      <c r="W15" t="s">
        <v>95</v>
      </c>
    </row>
    <row r="16" spans="1:23" ht="45" x14ac:dyDescent="0.2">
      <c r="A16" s="10" t="s">
        <v>86</v>
      </c>
      <c r="B16" s="35" t="s">
        <v>87</v>
      </c>
      <c r="C16" s="41" t="s">
        <v>88</v>
      </c>
      <c r="D16" s="44" t="s">
        <v>89</v>
      </c>
      <c r="E16" s="42" t="s">
        <v>90</v>
      </c>
      <c r="F16" s="11">
        <v>265128.43</v>
      </c>
      <c r="G16" s="54">
        <v>259446.78444509933</v>
      </c>
      <c r="H16" s="49">
        <v>222163.21731535086</v>
      </c>
      <c r="I16" s="11">
        <v>65.67</v>
      </c>
      <c r="J16" s="11">
        <v>222097.55</v>
      </c>
      <c r="K16" t="s">
        <v>91</v>
      </c>
      <c r="L16" s="36" t="s">
        <v>30</v>
      </c>
      <c r="M16" s="37" t="s">
        <v>126</v>
      </c>
      <c r="N16" s="37" t="s">
        <v>127</v>
      </c>
      <c r="O16" s="36" t="s">
        <v>30</v>
      </c>
      <c r="P16" s="45" t="s">
        <v>128</v>
      </c>
      <c r="Q16" s="45" t="s">
        <v>129</v>
      </c>
      <c r="R16" s="65">
        <v>1</v>
      </c>
      <c r="S16" s="65">
        <v>1</v>
      </c>
      <c r="T16" s="1">
        <f>(11/12)*100</f>
        <v>91.666666666666657</v>
      </c>
      <c r="U16" s="1">
        <v>11</v>
      </c>
      <c r="V16" s="1">
        <v>12</v>
      </c>
      <c r="W16" t="s">
        <v>95</v>
      </c>
    </row>
    <row r="17" spans="1:23" ht="56.25" x14ac:dyDescent="0.2">
      <c r="A17" s="10" t="s">
        <v>86</v>
      </c>
      <c r="B17" s="35" t="s">
        <v>87</v>
      </c>
      <c r="C17" s="41" t="s">
        <v>88</v>
      </c>
      <c r="D17" s="44" t="s">
        <v>89</v>
      </c>
      <c r="E17" s="42" t="s">
        <v>90</v>
      </c>
      <c r="F17" s="11">
        <v>94688.73</v>
      </c>
      <c r="G17" s="54">
        <v>92659.570766100835</v>
      </c>
      <c r="H17" s="49">
        <v>79344.010373782177</v>
      </c>
      <c r="I17" s="11">
        <v>23.45</v>
      </c>
      <c r="J17" s="11">
        <v>79320.56</v>
      </c>
      <c r="K17" t="s">
        <v>91</v>
      </c>
      <c r="L17" s="36" t="s">
        <v>30</v>
      </c>
      <c r="M17" s="37" t="s">
        <v>130</v>
      </c>
      <c r="N17" s="37" t="s">
        <v>131</v>
      </c>
      <c r="O17" s="36" t="s">
        <v>30</v>
      </c>
      <c r="P17" s="45" t="s">
        <v>131</v>
      </c>
      <c r="Q17" s="45" t="s">
        <v>132</v>
      </c>
      <c r="R17" s="65">
        <v>0.9</v>
      </c>
      <c r="S17" s="65">
        <v>0.9</v>
      </c>
      <c r="T17" s="65">
        <v>1</v>
      </c>
      <c r="U17" s="1">
        <v>6</v>
      </c>
      <c r="V17" s="1">
        <v>6</v>
      </c>
      <c r="W17" t="s">
        <v>95</v>
      </c>
    </row>
    <row r="18" spans="1:23" ht="45" x14ac:dyDescent="0.2">
      <c r="A18" s="10" t="s">
        <v>86</v>
      </c>
      <c r="B18" s="35" t="s">
        <v>87</v>
      </c>
      <c r="C18" s="41" t="s">
        <v>88</v>
      </c>
      <c r="D18" s="44" t="s">
        <v>89</v>
      </c>
      <c r="E18" s="42" t="s">
        <v>90</v>
      </c>
      <c r="F18" s="11">
        <v>18937.740000000002</v>
      </c>
      <c r="G18" s="54">
        <v>18531.908281798886</v>
      </c>
      <c r="H18" s="49">
        <v>15868.797047082477</v>
      </c>
      <c r="I18" s="11">
        <v>4.6900000000000004</v>
      </c>
      <c r="J18" s="11">
        <v>15864.11</v>
      </c>
      <c r="K18" t="s">
        <v>91</v>
      </c>
      <c r="L18" s="36" t="s">
        <v>30</v>
      </c>
      <c r="M18" s="37" t="s">
        <v>133</v>
      </c>
      <c r="N18" s="37" t="s">
        <v>134</v>
      </c>
      <c r="O18" s="36" t="s">
        <v>30</v>
      </c>
      <c r="P18" s="45" t="s">
        <v>134</v>
      </c>
      <c r="Q18" s="45" t="s">
        <v>135</v>
      </c>
      <c r="R18" s="65">
        <v>1</v>
      </c>
      <c r="S18" s="65">
        <v>1</v>
      </c>
      <c r="T18" s="65">
        <v>1</v>
      </c>
      <c r="U18" s="1">
        <v>32</v>
      </c>
      <c r="V18" s="1">
        <v>32</v>
      </c>
      <c r="W18" t="s">
        <v>95</v>
      </c>
    </row>
    <row r="19" spans="1:23" ht="56.25" x14ac:dyDescent="0.2">
      <c r="A19" s="10" t="s">
        <v>86</v>
      </c>
      <c r="B19" s="35" t="s">
        <v>87</v>
      </c>
      <c r="C19" s="41" t="s">
        <v>88</v>
      </c>
      <c r="D19" s="44" t="s">
        <v>89</v>
      </c>
      <c r="E19" s="42" t="s">
        <v>90</v>
      </c>
      <c r="F19" s="11">
        <v>313114.94</v>
      </c>
      <c r="G19" s="54">
        <v>306404.95379812806</v>
      </c>
      <c r="H19" s="49">
        <v>262373.30511821405</v>
      </c>
      <c r="I19" s="11">
        <v>77.56</v>
      </c>
      <c r="J19" s="11">
        <v>262295.75</v>
      </c>
      <c r="K19" t="s">
        <v>91</v>
      </c>
      <c r="L19" s="36" t="s">
        <v>29</v>
      </c>
      <c r="M19" s="37" t="s">
        <v>136</v>
      </c>
      <c r="N19" s="37" t="s">
        <v>137</v>
      </c>
      <c r="O19" s="36" t="s">
        <v>29</v>
      </c>
      <c r="P19" s="45" t="s">
        <v>138</v>
      </c>
      <c r="Q19" s="45" t="s">
        <v>139</v>
      </c>
      <c r="R19" s="1">
        <v>0.8</v>
      </c>
      <c r="S19" s="1">
        <v>0.8</v>
      </c>
      <c r="T19" s="1">
        <v>1</v>
      </c>
      <c r="U19" s="1">
        <v>1</v>
      </c>
      <c r="V19" s="1">
        <v>1</v>
      </c>
      <c r="W19" t="s">
        <v>95</v>
      </c>
    </row>
    <row r="20" spans="1:23" ht="45" x14ac:dyDescent="0.2">
      <c r="A20" s="10" t="s">
        <v>86</v>
      </c>
      <c r="B20" s="35" t="s">
        <v>87</v>
      </c>
      <c r="C20" s="41" t="s">
        <v>88</v>
      </c>
      <c r="D20" s="44" t="s">
        <v>89</v>
      </c>
      <c r="E20" s="42" t="s">
        <v>90</v>
      </c>
      <c r="F20" s="11">
        <v>15655.75</v>
      </c>
      <c r="G20" s="54">
        <v>15320.250625617044</v>
      </c>
      <c r="H20" s="49">
        <v>13118.667769747684</v>
      </c>
      <c r="I20" s="11">
        <v>3.88</v>
      </c>
      <c r="J20" s="11">
        <v>13114.79</v>
      </c>
      <c r="K20" t="s">
        <v>91</v>
      </c>
      <c r="L20" s="36" t="s">
        <v>30</v>
      </c>
      <c r="M20" s="37" t="s">
        <v>140</v>
      </c>
      <c r="N20" s="37" t="s">
        <v>141</v>
      </c>
      <c r="O20" s="36" t="s">
        <v>30</v>
      </c>
      <c r="P20" s="45" t="s">
        <v>141</v>
      </c>
      <c r="Q20" s="45" t="s">
        <v>142</v>
      </c>
      <c r="R20" s="65">
        <v>1</v>
      </c>
      <c r="S20" s="65">
        <v>1</v>
      </c>
      <c r="T20" s="65">
        <v>1</v>
      </c>
      <c r="U20" s="1">
        <v>60</v>
      </c>
      <c r="V20" s="1">
        <v>60</v>
      </c>
      <c r="W20" t="s">
        <v>95</v>
      </c>
    </row>
    <row r="21" spans="1:23" ht="56.25" x14ac:dyDescent="0.2">
      <c r="A21" s="10" t="s">
        <v>86</v>
      </c>
      <c r="B21" s="35" t="s">
        <v>87</v>
      </c>
      <c r="C21" s="41" t="s">
        <v>88</v>
      </c>
      <c r="D21" s="44" t="s">
        <v>89</v>
      </c>
      <c r="E21" s="42" t="s">
        <v>90</v>
      </c>
      <c r="F21" s="11">
        <v>266147.7</v>
      </c>
      <c r="G21" s="54">
        <v>260444.21170697903</v>
      </c>
      <c r="H21" s="49">
        <v>223017.3101884276</v>
      </c>
      <c r="I21" s="11">
        <v>65.92</v>
      </c>
      <c r="J21" s="11">
        <v>222951.39</v>
      </c>
      <c r="K21" t="s">
        <v>91</v>
      </c>
      <c r="L21" s="36" t="s">
        <v>30</v>
      </c>
      <c r="M21" s="37" t="s">
        <v>143</v>
      </c>
      <c r="N21" s="37" t="s">
        <v>144</v>
      </c>
      <c r="O21" s="36" t="s">
        <v>30</v>
      </c>
      <c r="P21" s="45" t="s">
        <v>144</v>
      </c>
      <c r="Q21" s="45" t="s">
        <v>145</v>
      </c>
      <c r="R21" s="1">
        <v>0</v>
      </c>
      <c r="S21" s="1">
        <v>1</v>
      </c>
      <c r="T21" s="1">
        <v>1</v>
      </c>
      <c r="U21" s="1">
        <v>32</v>
      </c>
      <c r="V21" s="1">
        <v>32</v>
      </c>
      <c r="W21" t="s">
        <v>95</v>
      </c>
    </row>
    <row r="22" spans="1:23" ht="45" x14ac:dyDescent="0.2">
      <c r="A22" s="10" t="s">
        <v>86</v>
      </c>
      <c r="B22" s="35" t="s">
        <v>87</v>
      </c>
      <c r="C22" s="41" t="s">
        <v>88</v>
      </c>
      <c r="D22" s="44" t="s">
        <v>89</v>
      </c>
      <c r="E22" s="42" t="s">
        <v>90</v>
      </c>
      <c r="F22" s="11">
        <v>31311.49</v>
      </c>
      <c r="G22" s="54">
        <v>30640.491465531952</v>
      </c>
      <c r="H22" s="49">
        <v>26237.327160038767</v>
      </c>
      <c r="I22" s="11">
        <v>7.76</v>
      </c>
      <c r="J22" s="11">
        <v>26229.57</v>
      </c>
      <c r="K22" t="s">
        <v>91</v>
      </c>
      <c r="L22" s="36" t="s">
        <v>30</v>
      </c>
      <c r="M22" s="37" t="s">
        <v>146</v>
      </c>
      <c r="N22" s="37" t="s">
        <v>147</v>
      </c>
      <c r="O22" s="36" t="s">
        <v>30</v>
      </c>
      <c r="P22" s="45" t="s">
        <v>147</v>
      </c>
      <c r="Q22" s="45" t="s">
        <v>148</v>
      </c>
      <c r="R22" s="1">
        <v>0</v>
      </c>
      <c r="S22" s="1">
        <v>0</v>
      </c>
      <c r="T22" s="1">
        <v>0</v>
      </c>
      <c r="U22" s="1">
        <v>0</v>
      </c>
      <c r="V22" s="1">
        <v>0</v>
      </c>
      <c r="W22" t="s">
        <v>95</v>
      </c>
    </row>
    <row r="23" spans="1:23" ht="45" x14ac:dyDescent="0.2">
      <c r="A23" s="10" t="s">
        <v>86</v>
      </c>
      <c r="B23" s="35" t="s">
        <v>87</v>
      </c>
      <c r="C23" s="41" t="s">
        <v>88</v>
      </c>
      <c r="D23" s="44" t="s">
        <v>89</v>
      </c>
      <c r="E23" s="42" t="s">
        <v>90</v>
      </c>
      <c r="F23" s="11">
        <v>610269.77</v>
      </c>
      <c r="G23" s="54">
        <v>597191.81934034906</v>
      </c>
      <c r="H23" s="49">
        <v>511372.90532554057</v>
      </c>
      <c r="I23" s="11">
        <v>151.16</v>
      </c>
      <c r="J23" s="11">
        <v>511221.75000000006</v>
      </c>
      <c r="K23" t="s">
        <v>91</v>
      </c>
      <c r="L23" s="36" t="s">
        <v>29</v>
      </c>
      <c r="M23" s="37" t="s">
        <v>149</v>
      </c>
      <c r="N23" s="37" t="s">
        <v>150</v>
      </c>
      <c r="O23" s="36" t="s">
        <v>29</v>
      </c>
      <c r="P23" s="45" t="s">
        <v>150</v>
      </c>
      <c r="Q23" s="45" t="s">
        <v>151</v>
      </c>
      <c r="R23" s="65">
        <v>1</v>
      </c>
      <c r="S23" s="65">
        <v>1</v>
      </c>
      <c r="T23" s="65">
        <v>1</v>
      </c>
      <c r="U23" s="1">
        <v>20</v>
      </c>
      <c r="V23" s="1">
        <v>20</v>
      </c>
      <c r="W23" t="s">
        <v>95</v>
      </c>
    </row>
    <row r="24" spans="1:23" ht="45" x14ac:dyDescent="0.2">
      <c r="A24" s="10" t="s">
        <v>86</v>
      </c>
      <c r="B24" s="35" t="s">
        <v>87</v>
      </c>
      <c r="C24" s="41" t="s">
        <v>88</v>
      </c>
      <c r="D24" s="44" t="s">
        <v>89</v>
      </c>
      <c r="E24" s="42" t="s">
        <v>90</v>
      </c>
      <c r="F24" s="11">
        <v>541598.94999999995</v>
      </c>
      <c r="G24" s="54">
        <v>529992.60032710235</v>
      </c>
      <c r="H24" s="49">
        <v>453830.48972385138</v>
      </c>
      <c r="I24" s="11">
        <v>134.15</v>
      </c>
      <c r="J24" s="11">
        <v>453696.34</v>
      </c>
      <c r="K24" s="11" t="s">
        <v>91</v>
      </c>
      <c r="L24" s="35" t="s">
        <v>30</v>
      </c>
      <c r="M24" s="39" t="s">
        <v>152</v>
      </c>
      <c r="N24" s="39" t="s">
        <v>150</v>
      </c>
      <c r="O24" s="38" t="s">
        <v>30</v>
      </c>
      <c r="P24" s="39" t="s">
        <v>150</v>
      </c>
      <c r="Q24" s="39" t="s">
        <v>153</v>
      </c>
      <c r="R24" s="65">
        <v>1</v>
      </c>
      <c r="S24" s="65">
        <v>1</v>
      </c>
      <c r="T24" s="65">
        <v>1</v>
      </c>
      <c r="U24" s="1">
        <v>20</v>
      </c>
      <c r="V24" s="1">
        <v>20</v>
      </c>
      <c r="W24" t="s">
        <v>95</v>
      </c>
    </row>
    <row r="25" spans="1:23" ht="56.25" x14ac:dyDescent="0.2">
      <c r="A25" s="10" t="s">
        <v>86</v>
      </c>
      <c r="B25" s="35" t="s">
        <v>87</v>
      </c>
      <c r="C25" s="41" t="s">
        <v>88</v>
      </c>
      <c r="D25" s="44" t="s">
        <v>89</v>
      </c>
      <c r="E25" s="42" t="s">
        <v>90</v>
      </c>
      <c r="F25" s="11">
        <v>30513.49</v>
      </c>
      <c r="G25" s="54">
        <v>29859.592434872771</v>
      </c>
      <c r="H25" s="49">
        <v>25568.646523195519</v>
      </c>
      <c r="I25" s="11">
        <v>7.56</v>
      </c>
      <c r="J25" s="11">
        <v>25561.09</v>
      </c>
      <c r="K25" s="11" t="s">
        <v>91</v>
      </c>
      <c r="L25" s="35" t="s">
        <v>30</v>
      </c>
      <c r="M25" s="39" t="s">
        <v>154</v>
      </c>
      <c r="N25" s="39" t="s">
        <v>155</v>
      </c>
      <c r="O25" s="38" t="s">
        <v>30</v>
      </c>
      <c r="P25" s="39" t="s">
        <v>155</v>
      </c>
      <c r="Q25" s="39" t="s">
        <v>156</v>
      </c>
      <c r="R25" s="65">
        <v>0.9</v>
      </c>
      <c r="S25" s="65">
        <v>1</v>
      </c>
      <c r="T25" s="65">
        <v>1</v>
      </c>
      <c r="U25" s="1">
        <v>40</v>
      </c>
      <c r="V25" s="1">
        <v>40</v>
      </c>
      <c r="W25" t="s">
        <v>95</v>
      </c>
    </row>
    <row r="26" spans="1:23" ht="45" x14ac:dyDescent="0.2">
      <c r="A26" s="10" t="s">
        <v>86</v>
      </c>
      <c r="B26" s="35" t="s">
        <v>87</v>
      </c>
      <c r="C26" s="41" t="s">
        <v>88</v>
      </c>
      <c r="D26" s="44" t="s">
        <v>89</v>
      </c>
      <c r="E26" s="42" t="s">
        <v>90</v>
      </c>
      <c r="F26" s="11">
        <v>38157.33</v>
      </c>
      <c r="G26" s="54">
        <v>37339.62657837382</v>
      </c>
      <c r="H26" s="49">
        <v>31973.769078493609</v>
      </c>
      <c r="I26" s="11">
        <v>9.4499999999999993</v>
      </c>
      <c r="J26" s="11">
        <v>31964.32</v>
      </c>
      <c r="K26" s="11" t="s">
        <v>91</v>
      </c>
      <c r="L26" s="35" t="s">
        <v>30</v>
      </c>
      <c r="M26" s="39" t="s">
        <v>157</v>
      </c>
      <c r="N26" s="39" t="s">
        <v>158</v>
      </c>
      <c r="O26" s="38" t="s">
        <v>30</v>
      </c>
      <c r="P26" s="39" t="s">
        <v>158</v>
      </c>
      <c r="Q26" s="39" t="s">
        <v>159</v>
      </c>
      <c r="R26" s="65">
        <v>1</v>
      </c>
      <c r="S26" s="65">
        <v>1</v>
      </c>
      <c r="T26" s="65">
        <v>1</v>
      </c>
      <c r="U26" s="1">
        <v>1</v>
      </c>
      <c r="V26" s="1">
        <v>1</v>
      </c>
      <c r="W26" t="s">
        <v>95</v>
      </c>
    </row>
    <row r="27" spans="1:23" ht="56.25" x14ac:dyDescent="0.2">
      <c r="A27" s="10" t="s">
        <v>160</v>
      </c>
      <c r="B27" s="35" t="s">
        <v>161</v>
      </c>
      <c r="C27" s="41" t="s">
        <v>162</v>
      </c>
      <c r="D27" s="44" t="s">
        <v>163</v>
      </c>
      <c r="E27" s="42" t="s">
        <v>164</v>
      </c>
      <c r="F27" s="11">
        <v>1087525.3899999999</v>
      </c>
      <c r="G27" s="48">
        <v>1092992.3700000001</v>
      </c>
      <c r="H27" s="49">
        <v>1083111.69</v>
      </c>
      <c r="I27" s="11">
        <v>0</v>
      </c>
      <c r="J27" s="11">
        <v>1083111.69</v>
      </c>
      <c r="K27" s="11" t="s">
        <v>91</v>
      </c>
      <c r="L27" s="35" t="s">
        <v>27</v>
      </c>
      <c r="M27" s="39" t="s">
        <v>165</v>
      </c>
      <c r="N27" s="39" t="s">
        <v>166</v>
      </c>
      <c r="O27" s="38" t="s">
        <v>27</v>
      </c>
      <c r="P27" s="39" t="s">
        <v>93</v>
      </c>
      <c r="Q27" s="39" t="s">
        <v>167</v>
      </c>
      <c r="R27" s="1">
        <v>0</v>
      </c>
      <c r="S27" s="1">
        <v>0</v>
      </c>
      <c r="T27" s="1">
        <v>0</v>
      </c>
      <c r="U27" s="1">
        <v>0</v>
      </c>
      <c r="V27" s="1">
        <v>1</v>
      </c>
      <c r="W27" t="s">
        <v>95</v>
      </c>
    </row>
    <row r="28" spans="1:23" ht="56.25" x14ac:dyDescent="0.2">
      <c r="A28" t="s">
        <v>160</v>
      </c>
      <c r="B28" s="38" t="s">
        <v>161</v>
      </c>
      <c r="C28" s="37" t="s">
        <v>162</v>
      </c>
      <c r="D28" s="40" t="s">
        <v>163</v>
      </c>
      <c r="E28" s="43" t="s">
        <v>164</v>
      </c>
      <c r="F28" s="1">
        <v>1087525.3899999999</v>
      </c>
      <c r="G28" s="48">
        <v>1092992.3700000001</v>
      </c>
      <c r="H28" s="49">
        <v>1083111.69</v>
      </c>
      <c r="I28" s="1">
        <v>0</v>
      </c>
      <c r="J28" s="1">
        <v>1083111.69</v>
      </c>
      <c r="K28" s="1" t="s">
        <v>91</v>
      </c>
      <c r="L28" s="38" t="s">
        <v>96</v>
      </c>
      <c r="M28" s="39" t="s">
        <v>168</v>
      </c>
      <c r="N28" s="39" t="s">
        <v>169</v>
      </c>
      <c r="O28" s="38" t="s">
        <v>96</v>
      </c>
      <c r="P28" s="39" t="s">
        <v>170</v>
      </c>
      <c r="Q28" s="39" t="s">
        <v>168</v>
      </c>
      <c r="R28" s="65">
        <v>0.35</v>
      </c>
      <c r="S28" s="65">
        <v>0.35</v>
      </c>
      <c r="T28" s="1">
        <f>50/45</f>
        <v>1.1111111111111112</v>
      </c>
      <c r="U28" s="1">
        <v>50</v>
      </c>
      <c r="V28" s="1">
        <v>45</v>
      </c>
      <c r="W28" t="s">
        <v>95</v>
      </c>
    </row>
    <row r="29" spans="1:23" ht="33.75" x14ac:dyDescent="0.2">
      <c r="A29" t="s">
        <v>160</v>
      </c>
      <c r="B29" s="38" t="s">
        <v>161</v>
      </c>
      <c r="C29" s="37" t="s">
        <v>162</v>
      </c>
      <c r="D29" s="40" t="s">
        <v>163</v>
      </c>
      <c r="E29" s="43" t="s">
        <v>164</v>
      </c>
      <c r="F29" s="1">
        <v>181254.24</v>
      </c>
      <c r="G29" s="1">
        <v>182165.40337522497</v>
      </c>
      <c r="H29" s="50">
        <v>180518.62329951266</v>
      </c>
      <c r="I29" s="1">
        <v>0</v>
      </c>
      <c r="J29" s="1">
        <v>180518.61</v>
      </c>
      <c r="K29" s="1" t="s">
        <v>91</v>
      </c>
      <c r="L29" s="38" t="s">
        <v>29</v>
      </c>
      <c r="M29" s="39" t="s">
        <v>171</v>
      </c>
      <c r="N29" s="39" t="s">
        <v>172</v>
      </c>
      <c r="O29" s="38" t="s">
        <v>29</v>
      </c>
      <c r="P29" s="39" t="s">
        <v>172</v>
      </c>
      <c r="Q29" s="39" t="s">
        <v>173</v>
      </c>
      <c r="R29" s="65">
        <v>0.35</v>
      </c>
      <c r="S29" s="65">
        <v>0.35</v>
      </c>
      <c r="T29" s="1">
        <v>0</v>
      </c>
      <c r="U29" s="1">
        <v>0</v>
      </c>
      <c r="V29" s="1">
        <v>0</v>
      </c>
      <c r="W29" t="s">
        <v>95</v>
      </c>
    </row>
    <row r="30" spans="1:23" ht="45" x14ac:dyDescent="0.2">
      <c r="A30" t="s">
        <v>160</v>
      </c>
      <c r="B30" s="38" t="s">
        <v>161</v>
      </c>
      <c r="C30" s="37" t="s">
        <v>162</v>
      </c>
      <c r="D30" s="40" t="s">
        <v>163</v>
      </c>
      <c r="E30" s="43" t="s">
        <v>164</v>
      </c>
      <c r="F30" s="1">
        <v>181254.24</v>
      </c>
      <c r="G30" s="1">
        <v>182165.40337522497</v>
      </c>
      <c r="H30" s="50">
        <v>180518.62329951266</v>
      </c>
      <c r="I30" s="1">
        <v>0</v>
      </c>
      <c r="J30" s="1">
        <v>180518.61</v>
      </c>
      <c r="K30" s="1" t="s">
        <v>91</v>
      </c>
      <c r="L30" s="38" t="s">
        <v>30</v>
      </c>
      <c r="M30" s="39" t="s">
        <v>174</v>
      </c>
      <c r="N30" s="39" t="s">
        <v>175</v>
      </c>
      <c r="O30" s="38" t="s">
        <v>30</v>
      </c>
      <c r="P30" s="39" t="s">
        <v>175</v>
      </c>
      <c r="Q30" s="39" t="s">
        <v>176</v>
      </c>
      <c r="R30" s="65">
        <v>1</v>
      </c>
      <c r="S30" s="65">
        <v>1</v>
      </c>
      <c r="T30" s="65">
        <v>1</v>
      </c>
      <c r="U30" s="1">
        <v>5</v>
      </c>
      <c r="V30" s="1">
        <v>5</v>
      </c>
      <c r="W30" t="s">
        <v>95</v>
      </c>
    </row>
    <row r="31" spans="1:23" ht="33.75" x14ac:dyDescent="0.2">
      <c r="A31" t="s">
        <v>160</v>
      </c>
      <c r="B31" s="38" t="s">
        <v>161</v>
      </c>
      <c r="C31" s="37" t="s">
        <v>162</v>
      </c>
      <c r="D31" s="40" t="s">
        <v>163</v>
      </c>
      <c r="E31" s="43" t="s">
        <v>164</v>
      </c>
      <c r="F31" s="1">
        <v>543762.68999999994</v>
      </c>
      <c r="G31" s="1">
        <v>546496.17997486505</v>
      </c>
      <c r="H31" s="50">
        <v>541555.84002029232</v>
      </c>
      <c r="I31" s="1">
        <v>0</v>
      </c>
      <c r="J31" s="1">
        <v>541555.84</v>
      </c>
      <c r="K31" s="1" t="s">
        <v>91</v>
      </c>
      <c r="L31" s="38" t="s">
        <v>29</v>
      </c>
      <c r="M31" s="39" t="s">
        <v>177</v>
      </c>
      <c r="N31" s="39" t="s">
        <v>169</v>
      </c>
      <c r="O31" s="38" t="s">
        <v>29</v>
      </c>
      <c r="P31" s="39" t="s">
        <v>169</v>
      </c>
      <c r="Q31" s="39" t="s">
        <v>178</v>
      </c>
      <c r="R31" s="65">
        <v>0.26</v>
      </c>
      <c r="S31" s="65">
        <v>0.26</v>
      </c>
      <c r="T31" s="1">
        <f>1.11111*100</f>
        <v>111.111</v>
      </c>
      <c r="U31" s="1">
        <v>50</v>
      </c>
      <c r="V31" s="1">
        <v>40</v>
      </c>
      <c r="W31" t="s">
        <v>95</v>
      </c>
    </row>
    <row r="32" spans="1:23" ht="45" x14ac:dyDescent="0.2">
      <c r="A32" t="s">
        <v>160</v>
      </c>
      <c r="B32" s="38" t="s">
        <v>161</v>
      </c>
      <c r="C32" s="37" t="s">
        <v>162</v>
      </c>
      <c r="D32" s="40" t="s">
        <v>163</v>
      </c>
      <c r="E32" s="43" t="s">
        <v>164</v>
      </c>
      <c r="F32" s="1">
        <v>181254.23</v>
      </c>
      <c r="G32" s="1">
        <v>182165.39332495505</v>
      </c>
      <c r="H32" s="50">
        <v>180518.61334009748</v>
      </c>
      <c r="I32" s="1">
        <v>0</v>
      </c>
      <c r="J32" s="1">
        <v>180518.61</v>
      </c>
      <c r="K32" s="1" t="s">
        <v>91</v>
      </c>
      <c r="L32" s="38" t="s">
        <v>30</v>
      </c>
      <c r="M32" s="39" t="s">
        <v>179</v>
      </c>
      <c r="N32" s="39" t="s">
        <v>175</v>
      </c>
      <c r="O32" s="38" t="s">
        <v>30</v>
      </c>
      <c r="P32" s="39" t="s">
        <v>175</v>
      </c>
      <c r="Q32" s="39" t="s">
        <v>180</v>
      </c>
      <c r="R32" s="65">
        <v>1</v>
      </c>
      <c r="S32" s="65">
        <v>1</v>
      </c>
      <c r="T32" s="65">
        <v>1</v>
      </c>
      <c r="U32" s="1">
        <v>5</v>
      </c>
      <c r="V32" s="1">
        <v>5</v>
      </c>
      <c r="W32" t="s">
        <v>95</v>
      </c>
    </row>
    <row r="33" spans="1:23" ht="33.75" x14ac:dyDescent="0.2">
      <c r="A33" t="s">
        <v>160</v>
      </c>
      <c r="B33" s="38" t="s">
        <v>161</v>
      </c>
      <c r="C33" s="37" t="s">
        <v>162</v>
      </c>
      <c r="D33" s="40" t="s">
        <v>163</v>
      </c>
      <c r="E33" s="43" t="s">
        <v>164</v>
      </c>
      <c r="F33" s="1">
        <v>181254.23</v>
      </c>
      <c r="G33" s="1">
        <v>182165.39332495505</v>
      </c>
      <c r="H33" s="50">
        <v>180518.61334009748</v>
      </c>
      <c r="I33" s="1">
        <v>0</v>
      </c>
      <c r="J33" s="1">
        <v>180518.61</v>
      </c>
      <c r="K33" s="1" t="s">
        <v>91</v>
      </c>
      <c r="L33" s="38" t="s">
        <v>30</v>
      </c>
      <c r="M33" s="39" t="s">
        <v>181</v>
      </c>
      <c r="N33" s="39" t="s">
        <v>182</v>
      </c>
      <c r="O33" s="38" t="s">
        <v>30</v>
      </c>
      <c r="P33" s="39" t="s">
        <v>182</v>
      </c>
      <c r="Q33" s="39" t="s">
        <v>181</v>
      </c>
      <c r="R33" s="65">
        <v>1</v>
      </c>
      <c r="S33" s="65">
        <v>1</v>
      </c>
      <c r="T33" s="1">
        <v>0</v>
      </c>
      <c r="U33" s="1">
        <v>0</v>
      </c>
      <c r="V33" s="1">
        <v>0</v>
      </c>
      <c r="W33" t="s">
        <v>95</v>
      </c>
    </row>
    <row r="34" spans="1:23" ht="33.75" x14ac:dyDescent="0.2">
      <c r="A34" t="s">
        <v>160</v>
      </c>
      <c r="B34" s="38" t="s">
        <v>161</v>
      </c>
      <c r="C34" s="37" t="s">
        <v>162</v>
      </c>
      <c r="D34" s="40" t="s">
        <v>163</v>
      </c>
      <c r="E34" s="43" t="s">
        <v>164</v>
      </c>
      <c r="F34" s="1">
        <v>181254.23</v>
      </c>
      <c r="G34" s="1">
        <v>182165.39332495505</v>
      </c>
      <c r="H34" s="50">
        <v>180518.61334009748</v>
      </c>
      <c r="I34" s="1">
        <v>0</v>
      </c>
      <c r="J34" s="1">
        <v>180518.62</v>
      </c>
      <c r="K34" s="1" t="s">
        <v>91</v>
      </c>
      <c r="L34" s="38" t="s">
        <v>30</v>
      </c>
      <c r="M34" s="39" t="s">
        <v>183</v>
      </c>
      <c r="N34" s="39" t="s">
        <v>169</v>
      </c>
      <c r="O34" s="38" t="s">
        <v>30</v>
      </c>
      <c r="P34" s="39" t="s">
        <v>169</v>
      </c>
      <c r="Q34" s="39" t="s">
        <v>183</v>
      </c>
      <c r="R34" s="65">
        <v>0.26</v>
      </c>
      <c r="S34" s="65">
        <v>0.26</v>
      </c>
      <c r="T34" s="1">
        <v>0</v>
      </c>
      <c r="U34" s="1">
        <v>0</v>
      </c>
      <c r="V34" s="1">
        <v>1</v>
      </c>
      <c r="W34" t="s">
        <v>95</v>
      </c>
    </row>
    <row r="35" spans="1:23" ht="45" x14ac:dyDescent="0.2">
      <c r="A35" t="s">
        <v>160</v>
      </c>
      <c r="B35" s="38" t="s">
        <v>161</v>
      </c>
      <c r="C35" s="37" t="s">
        <v>162</v>
      </c>
      <c r="D35" s="40" t="s">
        <v>163</v>
      </c>
      <c r="E35" s="43" t="s">
        <v>164</v>
      </c>
      <c r="F35" s="1">
        <v>362508.46</v>
      </c>
      <c r="G35" s="1">
        <v>364330.78664991009</v>
      </c>
      <c r="H35" s="50">
        <v>361037.22668019496</v>
      </c>
      <c r="I35" s="1">
        <v>0</v>
      </c>
      <c r="J35" s="1">
        <v>361037.24</v>
      </c>
      <c r="K35" s="1" t="s">
        <v>91</v>
      </c>
      <c r="L35" s="38" t="s">
        <v>29</v>
      </c>
      <c r="M35" s="39" t="s">
        <v>184</v>
      </c>
      <c r="N35" s="39" t="s">
        <v>185</v>
      </c>
      <c r="O35" s="38" t="s">
        <v>29</v>
      </c>
      <c r="P35" s="39" t="s">
        <v>185</v>
      </c>
      <c r="Q35" s="39" t="s">
        <v>186</v>
      </c>
      <c r="R35" s="65">
        <v>0.03</v>
      </c>
      <c r="S35" s="65">
        <v>0.03</v>
      </c>
      <c r="T35" s="65">
        <v>0.63</v>
      </c>
      <c r="U35" s="1">
        <v>1041346</v>
      </c>
      <c r="V35" s="1">
        <v>1645310</v>
      </c>
      <c r="W35" t="s">
        <v>95</v>
      </c>
    </row>
    <row r="36" spans="1:23" ht="45" x14ac:dyDescent="0.2">
      <c r="A36" t="s">
        <v>160</v>
      </c>
      <c r="B36" s="38" t="s">
        <v>161</v>
      </c>
      <c r="C36" s="37" t="s">
        <v>162</v>
      </c>
      <c r="D36" s="40" t="s">
        <v>163</v>
      </c>
      <c r="E36" s="43" t="s">
        <v>164</v>
      </c>
      <c r="F36" s="1">
        <v>181254.23</v>
      </c>
      <c r="G36" s="1">
        <v>182165.39332495505</v>
      </c>
      <c r="H36" s="50">
        <v>180518.61334009748</v>
      </c>
      <c r="I36" s="1">
        <v>0</v>
      </c>
      <c r="J36" s="1">
        <v>180518.62</v>
      </c>
      <c r="K36" s="1" t="s">
        <v>91</v>
      </c>
      <c r="L36" s="38" t="s">
        <v>30</v>
      </c>
      <c r="M36" s="39" t="s">
        <v>187</v>
      </c>
      <c r="N36" s="39" t="s">
        <v>185</v>
      </c>
      <c r="O36" s="38" t="s">
        <v>30</v>
      </c>
      <c r="P36" s="39" t="s">
        <v>185</v>
      </c>
      <c r="Q36" s="39" t="s">
        <v>187</v>
      </c>
      <c r="R36" s="65">
        <v>0.03</v>
      </c>
      <c r="S36" s="65">
        <v>0.03</v>
      </c>
      <c r="T36" s="65">
        <v>0.63</v>
      </c>
      <c r="U36" s="1">
        <v>1041346</v>
      </c>
      <c r="V36" s="1">
        <v>1645310</v>
      </c>
      <c r="W36" t="s">
        <v>95</v>
      </c>
    </row>
    <row r="37" spans="1:23" ht="33.75" x14ac:dyDescent="0.2">
      <c r="A37" t="s">
        <v>160</v>
      </c>
      <c r="B37" s="38" t="s">
        <v>161</v>
      </c>
      <c r="C37" s="39" t="s">
        <v>162</v>
      </c>
      <c r="D37" s="43" t="s">
        <v>163</v>
      </c>
      <c r="E37" s="43" t="s">
        <v>164</v>
      </c>
      <c r="F37" s="1">
        <v>181254.23</v>
      </c>
      <c r="G37" s="1">
        <v>182165.39332495505</v>
      </c>
      <c r="H37" s="50">
        <v>180518.61334009748</v>
      </c>
      <c r="I37" s="1">
        <v>0</v>
      </c>
      <c r="J37" s="1">
        <v>180518.62</v>
      </c>
      <c r="K37" s="1" t="s">
        <v>91</v>
      </c>
      <c r="L37" s="38" t="s">
        <v>30</v>
      </c>
      <c r="M37" s="39" t="s">
        <v>188</v>
      </c>
      <c r="N37" s="39" t="s">
        <v>189</v>
      </c>
      <c r="O37" s="38" t="s">
        <v>30</v>
      </c>
      <c r="P37" s="39" t="s">
        <v>189</v>
      </c>
      <c r="Q37" s="39" t="s">
        <v>188</v>
      </c>
      <c r="R37" s="65">
        <v>0.26</v>
      </c>
      <c r="S37" s="65">
        <v>0.26</v>
      </c>
      <c r="T37" s="65">
        <v>0.03</v>
      </c>
      <c r="U37" s="1">
        <v>12</v>
      </c>
      <c r="V37" s="1">
        <v>4</v>
      </c>
      <c r="W37" t="s">
        <v>95</v>
      </c>
    </row>
    <row r="38" spans="1:23" ht="45" x14ac:dyDescent="0.2">
      <c r="A38" t="s">
        <v>160</v>
      </c>
      <c r="B38" s="38" t="s">
        <v>190</v>
      </c>
      <c r="C38" s="39" t="s">
        <v>191</v>
      </c>
      <c r="D38" s="43" t="s">
        <v>192</v>
      </c>
      <c r="E38" s="43" t="s">
        <v>193</v>
      </c>
      <c r="F38" s="1">
        <v>619082.29</v>
      </c>
      <c r="G38" s="47">
        <v>612970.02</v>
      </c>
      <c r="H38" s="50">
        <v>593317.86</v>
      </c>
      <c r="I38" s="1">
        <v>0</v>
      </c>
      <c r="J38" s="1">
        <v>593317.86</v>
      </c>
      <c r="K38" s="1" t="s">
        <v>91</v>
      </c>
      <c r="L38" s="38" t="s">
        <v>27</v>
      </c>
      <c r="M38" s="39" t="s">
        <v>194</v>
      </c>
      <c r="N38" s="39" t="s">
        <v>93</v>
      </c>
      <c r="O38" s="38" t="s">
        <v>27</v>
      </c>
      <c r="P38" s="39" t="s">
        <v>93</v>
      </c>
      <c r="Q38" s="39" t="s">
        <v>195</v>
      </c>
      <c r="R38" s="1"/>
      <c r="S38" s="1"/>
      <c r="T38" s="1"/>
      <c r="U38" s="1"/>
      <c r="V38" s="1"/>
      <c r="W38" t="s">
        <v>95</v>
      </c>
    </row>
    <row r="39" spans="1:23" ht="56.25" x14ac:dyDescent="0.2">
      <c r="A39" t="s">
        <v>160</v>
      </c>
      <c r="B39" s="38" t="s">
        <v>190</v>
      </c>
      <c r="C39" s="39" t="s">
        <v>191</v>
      </c>
      <c r="D39" s="43" t="s">
        <v>192</v>
      </c>
      <c r="E39" s="43" t="s">
        <v>193</v>
      </c>
      <c r="F39" s="1">
        <v>619082.29</v>
      </c>
      <c r="G39" s="55">
        <v>612970.02</v>
      </c>
      <c r="H39" s="55">
        <v>593317.86</v>
      </c>
      <c r="I39" s="1">
        <v>0</v>
      </c>
      <c r="J39" s="1">
        <v>593317.86</v>
      </c>
      <c r="K39" s="1" t="s">
        <v>91</v>
      </c>
      <c r="L39" s="38" t="s">
        <v>96</v>
      </c>
      <c r="M39" s="39" t="s">
        <v>196</v>
      </c>
      <c r="N39" s="39" t="s">
        <v>197</v>
      </c>
      <c r="O39" s="38" t="s">
        <v>96</v>
      </c>
      <c r="P39" s="39" t="s">
        <v>198</v>
      </c>
      <c r="Q39" s="39" t="s">
        <v>196</v>
      </c>
      <c r="R39" s="65">
        <v>0.5</v>
      </c>
      <c r="S39" s="65">
        <v>0.5</v>
      </c>
      <c r="T39" s="1">
        <v>0</v>
      </c>
      <c r="U39" s="1">
        <v>0</v>
      </c>
      <c r="V39" s="1">
        <v>0</v>
      </c>
      <c r="W39" t="s">
        <v>95</v>
      </c>
    </row>
    <row r="40" spans="1:23" ht="45" x14ac:dyDescent="0.2">
      <c r="A40" t="s">
        <v>160</v>
      </c>
      <c r="B40" s="38" t="s">
        <v>190</v>
      </c>
      <c r="C40" s="39" t="s">
        <v>191</v>
      </c>
      <c r="D40" s="43" t="s">
        <v>192</v>
      </c>
      <c r="E40" s="43" t="s">
        <v>193</v>
      </c>
      <c r="F40" s="1">
        <v>206360.76</v>
      </c>
      <c r="G40" s="55">
        <v>204323.33669957705</v>
      </c>
      <c r="H40" s="55">
        <v>197772.61680539043</v>
      </c>
      <c r="I40" s="1">
        <v>0</v>
      </c>
      <c r="J40" s="1">
        <v>197772.62</v>
      </c>
      <c r="K40" s="1" t="s">
        <v>91</v>
      </c>
      <c r="L40" s="38" t="s">
        <v>29</v>
      </c>
      <c r="M40" s="39" t="s">
        <v>199</v>
      </c>
      <c r="N40" s="39" t="s">
        <v>200</v>
      </c>
      <c r="O40" s="38" t="s">
        <v>29</v>
      </c>
      <c r="P40" s="39" t="s">
        <v>200</v>
      </c>
      <c r="Q40" s="39" t="s">
        <v>201</v>
      </c>
      <c r="R40" s="65">
        <v>0.5</v>
      </c>
      <c r="S40" s="65">
        <v>0.5</v>
      </c>
      <c r="T40" s="65">
        <v>1</v>
      </c>
      <c r="U40" s="1">
        <v>1</v>
      </c>
      <c r="V40" s="1">
        <v>1</v>
      </c>
      <c r="W40" t="s">
        <v>95</v>
      </c>
    </row>
    <row r="41" spans="1:23" ht="56.25" x14ac:dyDescent="0.2">
      <c r="A41" t="s">
        <v>160</v>
      </c>
      <c r="B41" s="38" t="s">
        <v>190</v>
      </c>
      <c r="C41" s="39" t="s">
        <v>191</v>
      </c>
      <c r="D41" s="43" t="s">
        <v>192</v>
      </c>
      <c r="E41" s="43" t="s">
        <v>193</v>
      </c>
      <c r="F41" s="1">
        <v>206360.76</v>
      </c>
      <c r="G41" s="55">
        <v>204323.33669957705</v>
      </c>
      <c r="H41" s="55">
        <v>197772.61680539043</v>
      </c>
      <c r="I41" s="1">
        <v>0</v>
      </c>
      <c r="J41" s="1">
        <v>197772.62</v>
      </c>
      <c r="K41" s="1" t="s">
        <v>91</v>
      </c>
      <c r="L41" s="38" t="s">
        <v>30</v>
      </c>
      <c r="M41" s="39" t="s">
        <v>202</v>
      </c>
      <c r="N41" s="39" t="s">
        <v>203</v>
      </c>
      <c r="O41" s="38" t="s">
        <v>30</v>
      </c>
      <c r="P41" s="39" t="s">
        <v>203</v>
      </c>
      <c r="Q41" s="39" t="s">
        <v>204</v>
      </c>
      <c r="R41" s="65">
        <v>0.5</v>
      </c>
      <c r="S41" s="65">
        <v>0.5</v>
      </c>
      <c r="T41" s="1">
        <v>0</v>
      </c>
      <c r="U41" s="1">
        <v>0</v>
      </c>
      <c r="V41" s="1">
        <v>0</v>
      </c>
      <c r="W41" t="s">
        <v>95</v>
      </c>
    </row>
    <row r="42" spans="1:23" ht="45" x14ac:dyDescent="0.2">
      <c r="A42" t="s">
        <v>160</v>
      </c>
      <c r="B42" s="38" t="s">
        <v>190</v>
      </c>
      <c r="C42" s="39" t="s">
        <v>191</v>
      </c>
      <c r="D42" s="43" t="s">
        <v>192</v>
      </c>
      <c r="E42" s="43" t="s">
        <v>193</v>
      </c>
      <c r="F42" s="1">
        <v>206360.76</v>
      </c>
      <c r="G42" s="55">
        <v>204323.33669957705</v>
      </c>
      <c r="H42" s="55">
        <v>197772.61680539043</v>
      </c>
      <c r="I42" s="1">
        <v>0</v>
      </c>
      <c r="J42" s="1">
        <v>197772.62</v>
      </c>
      <c r="K42" s="1" t="s">
        <v>91</v>
      </c>
      <c r="L42" s="38" t="s">
        <v>29</v>
      </c>
      <c r="M42" s="39" t="s">
        <v>205</v>
      </c>
      <c r="N42" s="39" t="s">
        <v>206</v>
      </c>
      <c r="O42" s="38" t="s">
        <v>29</v>
      </c>
      <c r="P42" s="39" t="s">
        <v>206</v>
      </c>
      <c r="Q42" s="39" t="s">
        <v>207</v>
      </c>
      <c r="R42" s="65">
        <v>1</v>
      </c>
      <c r="S42" s="65">
        <v>1</v>
      </c>
      <c r="T42" s="65"/>
      <c r="U42" s="1">
        <v>1</v>
      </c>
      <c r="V42" s="1">
        <v>0</v>
      </c>
      <c r="W42" t="s">
        <v>95</v>
      </c>
    </row>
    <row r="43" spans="1:23" ht="45" x14ac:dyDescent="0.2">
      <c r="A43" t="s">
        <v>160</v>
      </c>
      <c r="B43" s="38" t="s">
        <v>190</v>
      </c>
      <c r="C43" s="39" t="s">
        <v>191</v>
      </c>
      <c r="D43" s="43" t="s">
        <v>192</v>
      </c>
      <c r="E43" s="43" t="s">
        <v>193</v>
      </c>
      <c r="F43" s="1">
        <v>206360.76</v>
      </c>
      <c r="G43" s="55">
        <v>204323.33669957705</v>
      </c>
      <c r="H43" s="55">
        <v>197772.61680539043</v>
      </c>
      <c r="I43" s="1">
        <v>0</v>
      </c>
      <c r="J43" s="1">
        <v>197772.62</v>
      </c>
      <c r="K43" s="1" t="s">
        <v>91</v>
      </c>
      <c r="L43" s="38" t="s">
        <v>30</v>
      </c>
      <c r="M43" s="39" t="s">
        <v>208</v>
      </c>
      <c r="N43" s="39" t="s">
        <v>209</v>
      </c>
      <c r="O43" s="38" t="s">
        <v>30</v>
      </c>
      <c r="P43" s="39" t="s">
        <v>209</v>
      </c>
      <c r="Q43" s="39" t="s">
        <v>210</v>
      </c>
      <c r="R43" s="65">
        <v>1</v>
      </c>
      <c r="S43" s="65">
        <v>1</v>
      </c>
      <c r="T43" s="1">
        <v>0</v>
      </c>
      <c r="U43" s="1">
        <v>0</v>
      </c>
      <c r="V43" s="1">
        <v>0</v>
      </c>
      <c r="W43" t="s">
        <v>95</v>
      </c>
    </row>
    <row r="44" spans="1:23" ht="45" x14ac:dyDescent="0.2">
      <c r="A44" t="s">
        <v>160</v>
      </c>
      <c r="B44" s="38" t="s">
        <v>190</v>
      </c>
      <c r="C44" s="39" t="s">
        <v>191</v>
      </c>
      <c r="D44" s="43" t="s">
        <v>192</v>
      </c>
      <c r="E44" s="43" t="s">
        <v>193</v>
      </c>
      <c r="F44" s="1">
        <v>206360.77</v>
      </c>
      <c r="G44" s="55">
        <v>204323.34660084589</v>
      </c>
      <c r="H44" s="55">
        <v>197772.62638921911</v>
      </c>
      <c r="I44" s="1">
        <v>0</v>
      </c>
      <c r="J44" s="1">
        <v>197772.62</v>
      </c>
      <c r="K44" s="1" t="s">
        <v>91</v>
      </c>
      <c r="L44" s="38" t="s">
        <v>29</v>
      </c>
      <c r="M44" s="39" t="s">
        <v>211</v>
      </c>
      <c r="N44" s="39" t="s">
        <v>212</v>
      </c>
      <c r="O44" s="38" t="s">
        <v>29</v>
      </c>
      <c r="P44" s="39" t="s">
        <v>212</v>
      </c>
      <c r="Q44" s="39" t="s">
        <v>213</v>
      </c>
      <c r="R44" s="65">
        <v>1</v>
      </c>
      <c r="S44" s="65">
        <v>1</v>
      </c>
      <c r="T44" s="1">
        <v>0</v>
      </c>
      <c r="U44" s="1">
        <v>0</v>
      </c>
      <c r="V44" s="1">
        <v>0</v>
      </c>
      <c r="W44" t="s">
        <v>95</v>
      </c>
    </row>
    <row r="45" spans="1:23" ht="56.25" x14ac:dyDescent="0.2">
      <c r="A45" t="s">
        <v>160</v>
      </c>
      <c r="B45" s="38" t="s">
        <v>190</v>
      </c>
      <c r="C45" s="39" t="s">
        <v>191</v>
      </c>
      <c r="D45" s="43" t="s">
        <v>192</v>
      </c>
      <c r="E45" s="43" t="s">
        <v>193</v>
      </c>
      <c r="F45" s="1">
        <v>206360.77</v>
      </c>
      <c r="G45" s="55">
        <v>204323.34660084589</v>
      </c>
      <c r="H45" s="55">
        <v>197772.62638921911</v>
      </c>
      <c r="I45" s="1">
        <v>0</v>
      </c>
      <c r="J45" s="1">
        <v>197772.62</v>
      </c>
      <c r="K45" s="1" t="s">
        <v>91</v>
      </c>
      <c r="L45" s="38" t="s">
        <v>30</v>
      </c>
      <c r="M45" s="39" t="s">
        <v>214</v>
      </c>
      <c r="N45" s="39" t="s">
        <v>215</v>
      </c>
      <c r="O45" s="38" t="s">
        <v>30</v>
      </c>
      <c r="P45" s="39" t="s">
        <v>215</v>
      </c>
      <c r="Q45" s="39" t="s">
        <v>214</v>
      </c>
      <c r="R45" s="65">
        <v>1</v>
      </c>
      <c r="S45" s="65">
        <v>1</v>
      </c>
      <c r="T45" s="1">
        <v>0</v>
      </c>
      <c r="U45" s="1">
        <v>0</v>
      </c>
      <c r="V45" s="1">
        <v>0</v>
      </c>
      <c r="W45" t="s">
        <v>95</v>
      </c>
    </row>
    <row r="46" spans="1:23" ht="67.5" x14ac:dyDescent="0.2">
      <c r="A46" t="s">
        <v>160</v>
      </c>
      <c r="B46" s="38" t="s">
        <v>216</v>
      </c>
      <c r="C46" s="39" t="s">
        <v>217</v>
      </c>
      <c r="D46" s="43" t="s">
        <v>218</v>
      </c>
      <c r="E46" s="43" t="s">
        <v>219</v>
      </c>
      <c r="F46" s="1">
        <v>13724052.550000001</v>
      </c>
      <c r="G46" s="1">
        <v>13724052.550000001</v>
      </c>
      <c r="H46" s="50">
        <v>13684328.689999999</v>
      </c>
      <c r="I46" s="1">
        <v>17890.599999999999</v>
      </c>
      <c r="J46" s="1">
        <v>13668830.4</v>
      </c>
      <c r="K46" s="1" t="s">
        <v>91</v>
      </c>
      <c r="L46" s="38" t="s">
        <v>27</v>
      </c>
      <c r="M46" s="39" t="s">
        <v>220</v>
      </c>
      <c r="N46" s="39" t="s">
        <v>93</v>
      </c>
      <c r="O46" s="38" t="s">
        <v>27</v>
      </c>
      <c r="P46" s="39" t="s">
        <v>93</v>
      </c>
      <c r="Q46" s="39" t="s">
        <v>221</v>
      </c>
      <c r="R46" s="1">
        <v>0</v>
      </c>
      <c r="S46" s="1">
        <v>0</v>
      </c>
      <c r="T46" s="1">
        <v>0</v>
      </c>
      <c r="U46" s="1">
        <v>0</v>
      </c>
      <c r="V46" s="1">
        <v>0</v>
      </c>
      <c r="W46" t="s">
        <v>95</v>
      </c>
    </row>
    <row r="47" spans="1:23" ht="45" x14ac:dyDescent="0.2">
      <c r="A47" t="s">
        <v>160</v>
      </c>
      <c r="B47" s="38" t="s">
        <v>216</v>
      </c>
      <c r="C47" s="39" t="s">
        <v>217</v>
      </c>
      <c r="D47" s="43" t="s">
        <v>218</v>
      </c>
      <c r="E47" s="43" t="s">
        <v>219</v>
      </c>
      <c r="F47" s="1">
        <v>13724052.550000001</v>
      </c>
      <c r="G47" s="1">
        <v>13724052.550000001</v>
      </c>
      <c r="H47" s="50">
        <v>13684328.689999999</v>
      </c>
      <c r="I47" s="1">
        <v>17890.599999999999</v>
      </c>
      <c r="J47" s="1">
        <v>13668830.4</v>
      </c>
      <c r="K47" s="1" t="s">
        <v>91</v>
      </c>
      <c r="L47" s="38" t="s">
        <v>96</v>
      </c>
      <c r="M47" s="39" t="s">
        <v>221</v>
      </c>
      <c r="N47" s="39" t="s">
        <v>93</v>
      </c>
      <c r="O47" s="38" t="s">
        <v>96</v>
      </c>
      <c r="P47" s="39" t="s">
        <v>93</v>
      </c>
      <c r="Q47" s="39" t="s">
        <v>221</v>
      </c>
      <c r="R47" s="1">
        <v>0</v>
      </c>
      <c r="S47" s="1">
        <v>0</v>
      </c>
      <c r="T47" s="1">
        <v>0</v>
      </c>
      <c r="U47" s="1">
        <v>0</v>
      </c>
      <c r="V47" s="1">
        <v>0</v>
      </c>
      <c r="W47" t="s">
        <v>95</v>
      </c>
    </row>
    <row r="48" spans="1:23" ht="45" x14ac:dyDescent="0.2">
      <c r="A48" t="s">
        <v>160</v>
      </c>
      <c r="B48" s="38" t="s">
        <v>216</v>
      </c>
      <c r="C48" s="39" t="s">
        <v>217</v>
      </c>
      <c r="D48" s="43" t="s">
        <v>218</v>
      </c>
      <c r="E48" s="43" t="s">
        <v>219</v>
      </c>
      <c r="F48" s="1">
        <v>13724052.550000001</v>
      </c>
      <c r="G48" s="1">
        <v>13724052.550000001</v>
      </c>
      <c r="H48" s="50">
        <v>13684328.689999999</v>
      </c>
      <c r="I48" s="1">
        <v>17890.599999999999</v>
      </c>
      <c r="J48" s="1">
        <v>13668830.4</v>
      </c>
      <c r="K48" s="1" t="s">
        <v>91</v>
      </c>
      <c r="L48" s="38" t="s">
        <v>29</v>
      </c>
      <c r="M48" s="39" t="s">
        <v>222</v>
      </c>
      <c r="N48" s="39" t="s">
        <v>223</v>
      </c>
      <c r="O48" s="38" t="s">
        <v>29</v>
      </c>
      <c r="P48" s="39" t="s">
        <v>223</v>
      </c>
      <c r="Q48" s="39" t="s">
        <v>223</v>
      </c>
      <c r="R48" s="1">
        <v>0</v>
      </c>
      <c r="S48" s="1">
        <v>0</v>
      </c>
      <c r="T48" s="1">
        <v>0</v>
      </c>
      <c r="U48" s="1">
        <v>0</v>
      </c>
      <c r="V48" s="1">
        <v>0</v>
      </c>
      <c r="W48" t="s">
        <v>95</v>
      </c>
    </row>
    <row r="49" spans="1:23" ht="45" x14ac:dyDescent="0.2">
      <c r="A49" t="s">
        <v>160</v>
      </c>
      <c r="B49" s="38" t="s">
        <v>216</v>
      </c>
      <c r="C49" s="39" t="s">
        <v>217</v>
      </c>
      <c r="D49" s="43" t="s">
        <v>218</v>
      </c>
      <c r="E49" s="43" t="s">
        <v>219</v>
      </c>
      <c r="F49" s="1">
        <v>13724052.550000001</v>
      </c>
      <c r="G49" s="1">
        <v>13724052.550000001</v>
      </c>
      <c r="H49" s="50">
        <v>13684328.689999999</v>
      </c>
      <c r="I49" s="1">
        <v>17890.599999999999</v>
      </c>
      <c r="J49" s="1">
        <v>13668830.4</v>
      </c>
      <c r="K49" s="1" t="s">
        <v>91</v>
      </c>
      <c r="L49" s="38" t="s">
        <v>30</v>
      </c>
      <c r="M49" s="39" t="s">
        <v>224</v>
      </c>
      <c r="N49" s="39" t="s">
        <v>223</v>
      </c>
      <c r="O49" s="38" t="s">
        <v>30</v>
      </c>
      <c r="P49" s="39" t="s">
        <v>223</v>
      </c>
      <c r="Q49" s="39" t="s">
        <v>223</v>
      </c>
      <c r="R49" s="1">
        <v>0</v>
      </c>
      <c r="S49" s="1">
        <v>0</v>
      </c>
      <c r="T49" s="1">
        <v>0</v>
      </c>
      <c r="U49" s="1">
        <v>0</v>
      </c>
      <c r="V49" s="1">
        <v>0</v>
      </c>
      <c r="W49" t="s">
        <v>95</v>
      </c>
    </row>
    <row r="50" spans="1:23" ht="56.25" x14ac:dyDescent="0.2">
      <c r="A50" t="s">
        <v>160</v>
      </c>
      <c r="B50" s="38" t="s">
        <v>225</v>
      </c>
      <c r="C50" s="39" t="s">
        <v>226</v>
      </c>
      <c r="D50" s="43" t="s">
        <v>227</v>
      </c>
      <c r="E50" s="43" t="s">
        <v>228</v>
      </c>
      <c r="F50" s="1">
        <v>15648590.779999999</v>
      </c>
      <c r="G50" s="47">
        <v>25246415.329999998</v>
      </c>
      <c r="H50" s="50">
        <v>24761085.219999999</v>
      </c>
      <c r="I50" s="1">
        <v>397345.31</v>
      </c>
      <c r="J50" s="1">
        <v>24363739.91</v>
      </c>
      <c r="K50" s="1" t="s">
        <v>91</v>
      </c>
      <c r="L50" s="38" t="s">
        <v>27</v>
      </c>
      <c r="M50" s="39" t="s">
        <v>229</v>
      </c>
      <c r="N50" s="39" t="s">
        <v>93</v>
      </c>
      <c r="O50" s="38" t="s">
        <v>27</v>
      </c>
      <c r="P50" s="39" t="s">
        <v>93</v>
      </c>
      <c r="Q50" s="39" t="s">
        <v>230</v>
      </c>
      <c r="R50" s="1">
        <v>0</v>
      </c>
      <c r="S50" s="1">
        <v>0</v>
      </c>
      <c r="T50" s="1">
        <v>0</v>
      </c>
      <c r="U50" s="1">
        <v>0</v>
      </c>
      <c r="V50" s="1">
        <v>0</v>
      </c>
      <c r="W50" t="s">
        <v>95</v>
      </c>
    </row>
    <row r="51" spans="1:23" ht="45" x14ac:dyDescent="0.2">
      <c r="A51" t="s">
        <v>160</v>
      </c>
      <c r="B51" s="38" t="s">
        <v>225</v>
      </c>
      <c r="C51" s="39" t="s">
        <v>226</v>
      </c>
      <c r="D51" s="43" t="s">
        <v>227</v>
      </c>
      <c r="E51" s="43" t="s">
        <v>228</v>
      </c>
      <c r="F51" s="1">
        <v>15648590.779999999</v>
      </c>
      <c r="G51" s="55">
        <v>25246415.329999998</v>
      </c>
      <c r="H51" s="55">
        <v>24761085.219999999</v>
      </c>
      <c r="I51" s="1">
        <v>397345.31</v>
      </c>
      <c r="J51" s="1">
        <v>24363739.910000004</v>
      </c>
      <c r="K51" s="1" t="s">
        <v>91</v>
      </c>
      <c r="L51" s="38" t="s">
        <v>96</v>
      </c>
      <c r="M51" s="39" t="s">
        <v>231</v>
      </c>
      <c r="N51" s="39" t="s">
        <v>232</v>
      </c>
      <c r="O51" s="38" t="s">
        <v>96</v>
      </c>
      <c r="P51" s="39" t="s">
        <v>93</v>
      </c>
      <c r="Q51" s="39" t="s">
        <v>231</v>
      </c>
      <c r="R51" s="1">
        <v>0</v>
      </c>
      <c r="S51" s="1">
        <v>0</v>
      </c>
      <c r="T51" s="1">
        <v>0</v>
      </c>
      <c r="U51" s="1">
        <v>0</v>
      </c>
      <c r="V51" s="1">
        <v>0</v>
      </c>
      <c r="W51" t="s">
        <v>95</v>
      </c>
    </row>
    <row r="52" spans="1:23" ht="45" x14ac:dyDescent="0.2">
      <c r="A52" t="s">
        <v>160</v>
      </c>
      <c r="B52" s="38" t="s">
        <v>225</v>
      </c>
      <c r="C52" s="39" t="s">
        <v>226</v>
      </c>
      <c r="D52" s="43" t="s">
        <v>227</v>
      </c>
      <c r="E52" s="43" t="s">
        <v>228</v>
      </c>
      <c r="F52" s="1">
        <v>3912147.7</v>
      </c>
      <c r="G52" s="55">
        <v>6311603.8405666742</v>
      </c>
      <c r="H52" s="55">
        <v>6190271.3129116027</v>
      </c>
      <c r="I52" s="1">
        <v>99336.34</v>
      </c>
      <c r="J52" s="1">
        <v>6090934.9800000004</v>
      </c>
      <c r="K52" s="1" t="s">
        <v>91</v>
      </c>
      <c r="L52" s="38" t="s">
        <v>29</v>
      </c>
      <c r="M52" s="39" t="s">
        <v>233</v>
      </c>
      <c r="N52" s="39" t="s">
        <v>234</v>
      </c>
      <c r="O52" s="38" t="s">
        <v>29</v>
      </c>
      <c r="P52" s="39" t="s">
        <v>234</v>
      </c>
      <c r="Q52" s="39" t="s">
        <v>235</v>
      </c>
      <c r="R52" s="1">
        <v>0</v>
      </c>
      <c r="S52" s="1">
        <v>0</v>
      </c>
      <c r="T52" s="1">
        <v>0</v>
      </c>
      <c r="U52" s="1">
        <v>0</v>
      </c>
      <c r="V52" s="1">
        <v>0</v>
      </c>
      <c r="W52" t="s">
        <v>95</v>
      </c>
    </row>
    <row r="53" spans="1:23" ht="45" x14ac:dyDescent="0.2">
      <c r="A53" t="s">
        <v>160</v>
      </c>
      <c r="B53" s="38" t="s">
        <v>225</v>
      </c>
      <c r="C53" s="39" t="s">
        <v>226</v>
      </c>
      <c r="D53" s="43" t="s">
        <v>227</v>
      </c>
      <c r="E53" s="43" t="s">
        <v>228</v>
      </c>
      <c r="F53" s="1">
        <v>1956073.85</v>
      </c>
      <c r="G53" s="55">
        <v>3155801.9202833371</v>
      </c>
      <c r="H53" s="55">
        <v>3095135.6564558013</v>
      </c>
      <c r="I53" s="1">
        <v>49668.17</v>
      </c>
      <c r="J53" s="1">
        <v>3045467.49</v>
      </c>
      <c r="K53" s="1" t="s">
        <v>91</v>
      </c>
      <c r="L53" s="38" t="s">
        <v>30</v>
      </c>
      <c r="M53" s="39" t="s">
        <v>236</v>
      </c>
      <c r="N53" s="39" t="s">
        <v>237</v>
      </c>
      <c r="O53" s="38" t="s">
        <v>30</v>
      </c>
      <c r="P53" s="39" t="s">
        <v>238</v>
      </c>
      <c r="Q53" s="39" t="s">
        <v>236</v>
      </c>
      <c r="R53" s="1">
        <v>0</v>
      </c>
      <c r="S53" s="1">
        <v>0</v>
      </c>
      <c r="T53" s="1">
        <v>0</v>
      </c>
      <c r="U53" s="1">
        <v>0</v>
      </c>
      <c r="V53" s="1">
        <v>0</v>
      </c>
      <c r="W53" t="s">
        <v>95</v>
      </c>
    </row>
    <row r="54" spans="1:23" ht="45" x14ac:dyDescent="0.2">
      <c r="A54" t="s">
        <v>160</v>
      </c>
      <c r="B54" s="38" t="s">
        <v>225</v>
      </c>
      <c r="C54" s="39" t="s">
        <v>226</v>
      </c>
      <c r="D54" s="43" t="s">
        <v>227</v>
      </c>
      <c r="E54" s="43" t="s">
        <v>228</v>
      </c>
      <c r="F54" s="1">
        <v>1956073.85</v>
      </c>
      <c r="G54" s="55">
        <v>3155801.9202833371</v>
      </c>
      <c r="H54" s="55">
        <v>3095135.6564558013</v>
      </c>
      <c r="I54" s="1">
        <v>49668.17</v>
      </c>
      <c r="J54" s="1">
        <v>3045467.49</v>
      </c>
      <c r="K54" s="1" t="s">
        <v>91</v>
      </c>
      <c r="L54" s="38" t="s">
        <v>30</v>
      </c>
      <c r="M54" s="39" t="s">
        <v>239</v>
      </c>
      <c r="N54" s="39" t="s">
        <v>240</v>
      </c>
      <c r="O54" s="38" t="s">
        <v>30</v>
      </c>
      <c r="P54" s="39" t="s">
        <v>240</v>
      </c>
      <c r="Q54" s="39" t="s">
        <v>239</v>
      </c>
      <c r="R54" s="1">
        <v>0</v>
      </c>
      <c r="S54" s="1">
        <v>0</v>
      </c>
      <c r="T54" s="1">
        <v>0</v>
      </c>
      <c r="U54" s="1">
        <v>0</v>
      </c>
      <c r="V54" s="1">
        <v>1</v>
      </c>
      <c r="W54" t="s">
        <v>95</v>
      </c>
    </row>
    <row r="55" spans="1:23" ht="45" x14ac:dyDescent="0.2">
      <c r="A55" t="s">
        <v>160</v>
      </c>
      <c r="B55" s="38" t="s">
        <v>225</v>
      </c>
      <c r="C55" s="39" t="s">
        <v>226</v>
      </c>
      <c r="D55" s="43" t="s">
        <v>227</v>
      </c>
      <c r="E55" s="43" t="s">
        <v>228</v>
      </c>
      <c r="F55" s="1">
        <v>3912147.7</v>
      </c>
      <c r="G55" s="55">
        <v>6311603.8405666742</v>
      </c>
      <c r="H55" s="55">
        <v>6190271.3129116027</v>
      </c>
      <c r="I55" s="1">
        <v>99336.33</v>
      </c>
      <c r="J55" s="1">
        <v>6090934.9800000004</v>
      </c>
      <c r="K55" s="1" t="s">
        <v>91</v>
      </c>
      <c r="L55" s="38" t="s">
        <v>29</v>
      </c>
      <c r="M55" s="39" t="s">
        <v>241</v>
      </c>
      <c r="N55" s="39" t="s">
        <v>242</v>
      </c>
      <c r="O55" s="38" t="s">
        <v>29</v>
      </c>
      <c r="P55" s="39" t="s">
        <v>242</v>
      </c>
      <c r="Q55" s="39" t="s">
        <v>243</v>
      </c>
      <c r="R55" s="1">
        <v>0</v>
      </c>
      <c r="S55" s="1">
        <v>0</v>
      </c>
      <c r="T55" s="1">
        <v>0</v>
      </c>
      <c r="U55" s="1">
        <v>0</v>
      </c>
      <c r="V55" s="1">
        <v>1</v>
      </c>
      <c r="W55" t="s">
        <v>95</v>
      </c>
    </row>
    <row r="56" spans="1:23" ht="45" x14ac:dyDescent="0.2">
      <c r="A56" t="s">
        <v>160</v>
      </c>
      <c r="B56" s="38" t="s">
        <v>225</v>
      </c>
      <c r="C56" s="39" t="s">
        <v>226</v>
      </c>
      <c r="D56" s="43" t="s">
        <v>227</v>
      </c>
      <c r="E56" s="43" t="s">
        <v>228</v>
      </c>
      <c r="F56" s="1">
        <v>1956073.85</v>
      </c>
      <c r="G56" s="55">
        <v>3155801.9202833371</v>
      </c>
      <c r="H56" s="55">
        <v>3095135.6564558013</v>
      </c>
      <c r="I56" s="1">
        <v>49668.17</v>
      </c>
      <c r="J56" s="1">
        <v>3045467.49</v>
      </c>
      <c r="K56" s="1" t="s">
        <v>91</v>
      </c>
      <c r="L56" s="38" t="s">
        <v>30</v>
      </c>
      <c r="M56" s="39" t="s">
        <v>244</v>
      </c>
      <c r="N56" s="39" t="s">
        <v>245</v>
      </c>
      <c r="O56" s="38" t="s">
        <v>30</v>
      </c>
      <c r="P56" s="39" t="s">
        <v>245</v>
      </c>
      <c r="Q56" s="39" t="s">
        <v>246</v>
      </c>
      <c r="R56" s="1">
        <v>0</v>
      </c>
      <c r="S56" s="1">
        <v>0</v>
      </c>
      <c r="T56" s="1">
        <v>0</v>
      </c>
      <c r="U56" s="1">
        <v>0</v>
      </c>
      <c r="V56" s="1">
        <v>1</v>
      </c>
      <c r="W56" t="s">
        <v>95</v>
      </c>
    </row>
    <row r="57" spans="1:23" ht="45" x14ac:dyDescent="0.2">
      <c r="A57" t="s">
        <v>160</v>
      </c>
      <c r="B57" s="38" t="s">
        <v>225</v>
      </c>
      <c r="C57" s="39" t="s">
        <v>226</v>
      </c>
      <c r="D57" s="43" t="s">
        <v>227</v>
      </c>
      <c r="E57" s="43" t="s">
        <v>228</v>
      </c>
      <c r="F57" s="1">
        <v>1956073.85</v>
      </c>
      <c r="G57" s="55">
        <v>3155801.9202833371</v>
      </c>
      <c r="H57" s="55">
        <v>3095135.6564558013</v>
      </c>
      <c r="I57" s="1">
        <v>49668.160000000003</v>
      </c>
      <c r="J57" s="1">
        <v>3045467.49</v>
      </c>
      <c r="K57" s="1" t="s">
        <v>91</v>
      </c>
      <c r="L57" s="38" t="s">
        <v>30</v>
      </c>
      <c r="M57" s="39" t="s">
        <v>247</v>
      </c>
      <c r="N57" s="39" t="s">
        <v>248</v>
      </c>
      <c r="O57" s="38" t="s">
        <v>30</v>
      </c>
      <c r="P57" s="39" t="s">
        <v>248</v>
      </c>
      <c r="Q57" s="39" t="s">
        <v>247</v>
      </c>
      <c r="R57" s="1">
        <v>0</v>
      </c>
      <c r="S57" s="1">
        <v>0</v>
      </c>
      <c r="T57" s="1">
        <v>0</v>
      </c>
      <c r="U57" s="1">
        <v>0</v>
      </c>
      <c r="V57" s="1">
        <v>1</v>
      </c>
      <c r="W57" t="s">
        <v>95</v>
      </c>
    </row>
    <row r="58" spans="1:23" ht="45" x14ac:dyDescent="0.2">
      <c r="A58" t="s">
        <v>160</v>
      </c>
      <c r="B58" s="38" t="s">
        <v>225</v>
      </c>
      <c r="C58" s="39" t="s">
        <v>226</v>
      </c>
      <c r="D58" s="43" t="s">
        <v>227</v>
      </c>
      <c r="E58" s="43" t="s">
        <v>228</v>
      </c>
      <c r="F58" s="1">
        <v>3912147.7</v>
      </c>
      <c r="G58" s="55">
        <v>6311603.8405666742</v>
      </c>
      <c r="H58" s="55">
        <v>6190271.3129116027</v>
      </c>
      <c r="I58" s="1">
        <v>99336.320000000007</v>
      </c>
      <c r="J58" s="1">
        <v>6090934.9800000004</v>
      </c>
      <c r="K58" s="1" t="s">
        <v>91</v>
      </c>
      <c r="L58" s="38" t="s">
        <v>29</v>
      </c>
      <c r="M58" s="39" t="s">
        <v>249</v>
      </c>
      <c r="N58" s="39" t="s">
        <v>250</v>
      </c>
      <c r="O58" s="38" t="s">
        <v>29</v>
      </c>
      <c r="P58" s="39" t="s">
        <v>250</v>
      </c>
      <c r="Q58" s="39" t="s">
        <v>251</v>
      </c>
      <c r="R58" s="1">
        <v>0</v>
      </c>
      <c r="S58" s="1">
        <v>0</v>
      </c>
      <c r="T58" s="1">
        <v>0</v>
      </c>
      <c r="U58" s="1">
        <v>0</v>
      </c>
      <c r="V58" s="1">
        <v>1</v>
      </c>
      <c r="W58" t="s">
        <v>95</v>
      </c>
    </row>
    <row r="59" spans="1:23" ht="45" x14ac:dyDescent="0.2">
      <c r="A59" t="s">
        <v>160</v>
      </c>
      <c r="B59" s="38" t="s">
        <v>225</v>
      </c>
      <c r="C59" s="39" t="s">
        <v>226</v>
      </c>
      <c r="D59" s="43" t="s">
        <v>227</v>
      </c>
      <c r="E59" s="43" t="s">
        <v>228</v>
      </c>
      <c r="F59" s="1">
        <v>1956073.85</v>
      </c>
      <c r="G59" s="55">
        <v>3155801.9202833371</v>
      </c>
      <c r="H59" s="55">
        <v>3095135.6564558013</v>
      </c>
      <c r="I59" s="1">
        <v>49668.160000000003</v>
      </c>
      <c r="J59" s="1">
        <v>3045467.49</v>
      </c>
      <c r="K59" s="1" t="s">
        <v>91</v>
      </c>
      <c r="L59" s="38" t="s">
        <v>30</v>
      </c>
      <c r="M59" s="39" t="s">
        <v>252</v>
      </c>
      <c r="N59" s="39" t="s">
        <v>248</v>
      </c>
      <c r="O59" s="38" t="s">
        <v>30</v>
      </c>
      <c r="P59" s="39" t="s">
        <v>248</v>
      </c>
      <c r="Q59" s="39" t="s">
        <v>252</v>
      </c>
      <c r="R59" s="1">
        <v>0</v>
      </c>
      <c r="S59" s="1">
        <v>0</v>
      </c>
      <c r="T59" s="1">
        <v>0</v>
      </c>
      <c r="U59" s="1">
        <v>0</v>
      </c>
      <c r="V59" s="1">
        <v>1</v>
      </c>
      <c r="W59" t="s">
        <v>95</v>
      </c>
    </row>
    <row r="60" spans="1:23" ht="45" x14ac:dyDescent="0.2">
      <c r="A60" t="s">
        <v>160</v>
      </c>
      <c r="B60" s="38" t="s">
        <v>225</v>
      </c>
      <c r="C60" s="39" t="s">
        <v>226</v>
      </c>
      <c r="D60" s="43" t="s">
        <v>227</v>
      </c>
      <c r="E60" s="43" t="s">
        <v>228</v>
      </c>
      <c r="F60" s="1">
        <v>1956073.85</v>
      </c>
      <c r="G60" s="55">
        <v>3155801.9202833371</v>
      </c>
      <c r="H60" s="55">
        <v>3095135.6564558013</v>
      </c>
      <c r="I60" s="1">
        <v>49668.160000000003</v>
      </c>
      <c r="J60" s="1">
        <v>3045467.49</v>
      </c>
      <c r="K60" s="1" t="s">
        <v>91</v>
      </c>
      <c r="L60" s="38" t="s">
        <v>30</v>
      </c>
      <c r="M60" s="39" t="s">
        <v>253</v>
      </c>
      <c r="N60" s="39" t="s">
        <v>237</v>
      </c>
      <c r="O60" s="38" t="s">
        <v>30</v>
      </c>
      <c r="P60" s="39" t="s">
        <v>237</v>
      </c>
      <c r="Q60" s="39" t="s">
        <v>253</v>
      </c>
      <c r="R60" s="1">
        <v>0</v>
      </c>
      <c r="S60" s="1">
        <v>0</v>
      </c>
      <c r="T60" s="1">
        <v>0</v>
      </c>
      <c r="U60" s="1">
        <v>0</v>
      </c>
      <c r="V60" s="1">
        <v>1</v>
      </c>
      <c r="W60" t="s">
        <v>95</v>
      </c>
    </row>
    <row r="61" spans="1:23" ht="45" x14ac:dyDescent="0.2">
      <c r="A61" t="s">
        <v>160</v>
      </c>
      <c r="B61" s="38" t="s">
        <v>225</v>
      </c>
      <c r="C61" s="39" t="s">
        <v>226</v>
      </c>
      <c r="D61" s="43" t="s">
        <v>227</v>
      </c>
      <c r="E61" s="43" t="s">
        <v>228</v>
      </c>
      <c r="F61" s="1">
        <v>3912147.68</v>
      </c>
      <c r="G61" s="55">
        <v>6311603.8082999792</v>
      </c>
      <c r="H61" s="55">
        <v>6190271.2812651936</v>
      </c>
      <c r="I61" s="1">
        <v>99336.320000000007</v>
      </c>
      <c r="J61" s="1">
        <v>6090934.9700000007</v>
      </c>
      <c r="K61" s="1" t="s">
        <v>91</v>
      </c>
      <c r="L61" s="38" t="s">
        <v>29</v>
      </c>
      <c r="M61" s="39" t="s">
        <v>254</v>
      </c>
      <c r="N61" s="39" t="s">
        <v>237</v>
      </c>
      <c r="O61" s="38" t="s">
        <v>29</v>
      </c>
      <c r="P61" s="39" t="s">
        <v>237</v>
      </c>
      <c r="Q61" s="39" t="s">
        <v>255</v>
      </c>
      <c r="R61" s="1">
        <v>0</v>
      </c>
      <c r="S61" s="1">
        <v>0</v>
      </c>
      <c r="T61" s="1">
        <v>0</v>
      </c>
      <c r="U61" s="1">
        <v>0</v>
      </c>
      <c r="V61" s="1">
        <v>1</v>
      </c>
      <c r="W61" t="s">
        <v>95</v>
      </c>
    </row>
    <row r="62" spans="1:23" ht="45" x14ac:dyDescent="0.2">
      <c r="A62" t="s">
        <v>160</v>
      </c>
      <c r="B62" s="38" t="s">
        <v>225</v>
      </c>
      <c r="C62" s="39" t="s">
        <v>226</v>
      </c>
      <c r="D62" s="43" t="s">
        <v>227</v>
      </c>
      <c r="E62" s="43" t="s">
        <v>228</v>
      </c>
      <c r="F62" s="1">
        <v>1956073.84</v>
      </c>
      <c r="G62" s="55">
        <v>3155801.9041499896</v>
      </c>
      <c r="H62" s="55">
        <v>3095135.6406325968</v>
      </c>
      <c r="I62" s="1">
        <v>49668.160000000003</v>
      </c>
      <c r="J62" s="1">
        <v>3045467.49</v>
      </c>
      <c r="K62" s="1" t="s">
        <v>91</v>
      </c>
      <c r="L62" s="38" t="s">
        <v>30</v>
      </c>
      <c r="M62" s="39" t="s">
        <v>256</v>
      </c>
      <c r="N62" s="39" t="s">
        <v>257</v>
      </c>
      <c r="O62" s="38" t="s">
        <v>30</v>
      </c>
      <c r="P62" s="39" t="s">
        <v>257</v>
      </c>
      <c r="Q62" s="39" t="s">
        <v>256</v>
      </c>
      <c r="R62" s="1">
        <v>0</v>
      </c>
      <c r="S62" s="1">
        <v>0</v>
      </c>
      <c r="T62" s="1">
        <v>0</v>
      </c>
      <c r="U62" s="1">
        <v>0</v>
      </c>
      <c r="V62" s="1">
        <v>1</v>
      </c>
      <c r="W62" t="s">
        <v>95</v>
      </c>
    </row>
    <row r="63" spans="1:23" ht="45" x14ac:dyDescent="0.2">
      <c r="A63" t="s">
        <v>160</v>
      </c>
      <c r="B63" s="38" t="s">
        <v>225</v>
      </c>
      <c r="C63" s="39" t="s">
        <v>226</v>
      </c>
      <c r="D63" s="43" t="s">
        <v>227</v>
      </c>
      <c r="E63" s="43" t="s">
        <v>228</v>
      </c>
      <c r="F63" s="1">
        <v>1956073.84</v>
      </c>
      <c r="G63" s="55">
        <v>3155801.9041499896</v>
      </c>
      <c r="H63" s="55">
        <v>3095135.6406325968</v>
      </c>
      <c r="I63" s="1">
        <v>49668.160000000003</v>
      </c>
      <c r="J63" s="1">
        <v>3045467.48</v>
      </c>
      <c r="K63" s="1" t="s">
        <v>91</v>
      </c>
      <c r="L63" s="38" t="s">
        <v>30</v>
      </c>
      <c r="M63" s="39" t="s">
        <v>258</v>
      </c>
      <c r="N63" s="39" t="s">
        <v>259</v>
      </c>
      <c r="O63" s="38" t="s">
        <v>30</v>
      </c>
      <c r="P63" s="39" t="s">
        <v>259</v>
      </c>
      <c r="Q63" s="39" t="s">
        <v>258</v>
      </c>
      <c r="R63" s="1">
        <v>0</v>
      </c>
      <c r="S63" s="1">
        <v>0</v>
      </c>
      <c r="T63" s="1">
        <v>0</v>
      </c>
      <c r="U63" s="1">
        <v>0</v>
      </c>
      <c r="V63" s="1">
        <v>1</v>
      </c>
      <c r="W63" t="s">
        <v>95</v>
      </c>
    </row>
    <row r="64" spans="1:23" ht="56.25" x14ac:dyDescent="0.2">
      <c r="A64" t="s">
        <v>160</v>
      </c>
      <c r="B64" s="38" t="s">
        <v>260</v>
      </c>
      <c r="C64" s="39" t="s">
        <v>261</v>
      </c>
      <c r="D64" s="43" t="s">
        <v>262</v>
      </c>
      <c r="E64" s="43" t="s">
        <v>263</v>
      </c>
      <c r="F64" s="1">
        <v>3930112.21</v>
      </c>
      <c r="G64" s="47">
        <v>3875797.69</v>
      </c>
      <c r="H64" s="47">
        <v>3591625.73</v>
      </c>
      <c r="I64" s="1">
        <v>9575.77</v>
      </c>
      <c r="J64" s="1">
        <v>3582049.96</v>
      </c>
      <c r="K64" s="1" t="s">
        <v>91</v>
      </c>
      <c r="L64" s="38" t="s">
        <v>27</v>
      </c>
      <c r="M64" s="39" t="s">
        <v>264</v>
      </c>
      <c r="N64" s="39" t="s">
        <v>93</v>
      </c>
      <c r="O64" s="38" t="s">
        <v>27</v>
      </c>
      <c r="P64" s="39" t="s">
        <v>93</v>
      </c>
      <c r="Q64" s="39" t="s">
        <v>265</v>
      </c>
      <c r="R64" s="1"/>
      <c r="S64" s="1"/>
      <c r="T64" s="1"/>
      <c r="U64" s="1"/>
      <c r="V64" s="1"/>
      <c r="W64" t="s">
        <v>95</v>
      </c>
    </row>
    <row r="65" spans="1:23" ht="45" x14ac:dyDescent="0.2">
      <c r="A65" t="s">
        <v>160</v>
      </c>
      <c r="B65" s="38" t="s">
        <v>260</v>
      </c>
      <c r="C65" s="39" t="s">
        <v>261</v>
      </c>
      <c r="D65" s="43" t="s">
        <v>262</v>
      </c>
      <c r="E65" s="43" t="s">
        <v>263</v>
      </c>
      <c r="F65" s="1">
        <v>3930112.21</v>
      </c>
      <c r="G65" s="47">
        <v>3875797.69</v>
      </c>
      <c r="H65" s="47">
        <v>3591625.73</v>
      </c>
      <c r="I65" s="1">
        <v>9575.77</v>
      </c>
      <c r="J65" s="1">
        <v>3582049.96</v>
      </c>
      <c r="K65" s="1" t="s">
        <v>91</v>
      </c>
      <c r="L65" s="38" t="s">
        <v>96</v>
      </c>
      <c r="M65" s="39" t="s">
        <v>266</v>
      </c>
      <c r="N65" s="39" t="s">
        <v>267</v>
      </c>
      <c r="O65" s="38" t="s">
        <v>96</v>
      </c>
      <c r="P65" s="39" t="s">
        <v>267</v>
      </c>
      <c r="Q65" s="39" t="s">
        <v>266</v>
      </c>
      <c r="R65" s="65">
        <v>1</v>
      </c>
      <c r="S65" s="65">
        <v>1</v>
      </c>
      <c r="T65" s="1">
        <f>(473/6466)*100</f>
        <v>7.3151871326940929</v>
      </c>
      <c r="U65" s="1">
        <v>473</v>
      </c>
      <c r="V65" s="1">
        <v>6466</v>
      </c>
      <c r="W65" t="s">
        <v>95</v>
      </c>
    </row>
    <row r="66" spans="1:23" ht="45" x14ac:dyDescent="0.2">
      <c r="A66" t="s">
        <v>160</v>
      </c>
      <c r="B66" s="38" t="s">
        <v>260</v>
      </c>
      <c r="C66" s="39" t="s">
        <v>261</v>
      </c>
      <c r="D66" s="43" t="s">
        <v>262</v>
      </c>
      <c r="E66" s="43" t="s">
        <v>263</v>
      </c>
      <c r="F66" s="1">
        <v>1310037.3999999999</v>
      </c>
      <c r="G66" s="47">
        <v>1291932.5600460668</v>
      </c>
      <c r="H66" s="47">
        <v>1197208.5736204213</v>
      </c>
      <c r="I66" s="1">
        <v>3191.9300000000003</v>
      </c>
      <c r="J66" s="1">
        <v>1194016.6399999999</v>
      </c>
      <c r="K66" s="1" t="s">
        <v>91</v>
      </c>
      <c r="L66" s="38" t="s">
        <v>29</v>
      </c>
      <c r="M66" s="39" t="s">
        <v>268</v>
      </c>
      <c r="N66" s="39" t="s">
        <v>269</v>
      </c>
      <c r="O66" s="38" t="s">
        <v>29</v>
      </c>
      <c r="P66" s="39" t="s">
        <v>270</v>
      </c>
      <c r="Q66" s="39" t="s">
        <v>271</v>
      </c>
      <c r="R66" s="65">
        <v>1</v>
      </c>
      <c r="S66" s="65">
        <v>1</v>
      </c>
      <c r="T66" s="1">
        <f>(473/3627)*100</f>
        <v>13.041080783016268</v>
      </c>
      <c r="U66" s="1">
        <v>473</v>
      </c>
      <c r="V66" s="1">
        <v>3627</v>
      </c>
      <c r="W66" t="s">
        <v>95</v>
      </c>
    </row>
    <row r="67" spans="1:23" ht="45" x14ac:dyDescent="0.2">
      <c r="A67" t="s">
        <v>160</v>
      </c>
      <c r="B67" s="38" t="s">
        <v>260</v>
      </c>
      <c r="C67" s="39" t="s">
        <v>261</v>
      </c>
      <c r="D67" s="43" t="s">
        <v>262</v>
      </c>
      <c r="E67" s="43" t="s">
        <v>263</v>
      </c>
      <c r="F67" s="1">
        <v>655018.69999999995</v>
      </c>
      <c r="G67" s="47">
        <v>645966.28002303338</v>
      </c>
      <c r="H67" s="47">
        <v>598604.28681021067</v>
      </c>
      <c r="I67" s="1">
        <v>1595.97</v>
      </c>
      <c r="J67" s="1">
        <v>597008.31999999995</v>
      </c>
      <c r="K67" s="1" t="s">
        <v>91</v>
      </c>
      <c r="L67" s="38" t="s">
        <v>30</v>
      </c>
      <c r="M67" s="39" t="s">
        <v>272</v>
      </c>
      <c r="N67" s="39" t="s">
        <v>273</v>
      </c>
      <c r="O67" s="38" t="s">
        <v>30</v>
      </c>
      <c r="P67" s="39" t="s">
        <v>273</v>
      </c>
      <c r="Q67" s="39" t="s">
        <v>274</v>
      </c>
      <c r="R67" s="65">
        <v>0.4</v>
      </c>
      <c r="S67" s="65">
        <v>0.4</v>
      </c>
      <c r="T67" s="1">
        <v>0</v>
      </c>
      <c r="U67" s="1">
        <v>1</v>
      </c>
      <c r="V67" s="1">
        <v>0</v>
      </c>
      <c r="W67" t="s">
        <v>95</v>
      </c>
    </row>
    <row r="68" spans="1:23" ht="45" x14ac:dyDescent="0.2">
      <c r="A68" t="s">
        <v>160</v>
      </c>
      <c r="B68" s="38" t="s">
        <v>260</v>
      </c>
      <c r="C68" s="39" t="s">
        <v>261</v>
      </c>
      <c r="D68" s="43" t="s">
        <v>262</v>
      </c>
      <c r="E68" s="43" t="s">
        <v>263</v>
      </c>
      <c r="F68" s="1">
        <v>655018.69999999995</v>
      </c>
      <c r="G68" s="47">
        <v>645966.28002303338</v>
      </c>
      <c r="H68" s="47">
        <v>598604.28681021067</v>
      </c>
      <c r="I68" s="1">
        <v>1595.96</v>
      </c>
      <c r="J68" s="1">
        <v>597008.31999999995</v>
      </c>
      <c r="K68" s="1" t="s">
        <v>91</v>
      </c>
      <c r="L68" s="38" t="s">
        <v>30</v>
      </c>
      <c r="M68" s="39" t="s">
        <v>275</v>
      </c>
      <c r="N68" s="39" t="s">
        <v>276</v>
      </c>
      <c r="O68" s="38" t="s">
        <v>30</v>
      </c>
      <c r="P68" s="58" t="s">
        <v>276</v>
      </c>
      <c r="Q68" s="58" t="s">
        <v>275</v>
      </c>
      <c r="R68" s="65">
        <v>0.4</v>
      </c>
      <c r="S68" s="65">
        <v>0.4</v>
      </c>
      <c r="T68" s="1">
        <v>0</v>
      </c>
      <c r="U68" s="1">
        <v>1</v>
      </c>
      <c r="V68" s="1">
        <v>0</v>
      </c>
      <c r="W68" t="s">
        <v>95</v>
      </c>
    </row>
    <row r="69" spans="1:23" ht="45" x14ac:dyDescent="0.2">
      <c r="A69" t="s">
        <v>160</v>
      </c>
      <c r="B69" s="38" t="s">
        <v>260</v>
      </c>
      <c r="C69" s="39" t="s">
        <v>261</v>
      </c>
      <c r="D69" s="43" t="s">
        <v>262</v>
      </c>
      <c r="E69" s="43" t="s">
        <v>263</v>
      </c>
      <c r="F69" s="1">
        <v>1310037.3999999999</v>
      </c>
      <c r="G69" s="47">
        <v>1291932.5600460668</v>
      </c>
      <c r="H69" s="47">
        <v>1197208.5736204213</v>
      </c>
      <c r="I69" s="1">
        <v>3191.92</v>
      </c>
      <c r="J69" s="1">
        <v>1194016.6599999999</v>
      </c>
      <c r="K69" s="1" t="s">
        <v>91</v>
      </c>
      <c r="L69" s="38" t="s">
        <v>29</v>
      </c>
      <c r="M69" s="39" t="s">
        <v>277</v>
      </c>
      <c r="N69" s="39" t="s">
        <v>278</v>
      </c>
      <c r="O69" s="38" t="s">
        <v>29</v>
      </c>
      <c r="P69" s="58" t="s">
        <v>279</v>
      </c>
      <c r="Q69" s="58" t="s">
        <v>280</v>
      </c>
      <c r="R69" s="65">
        <v>1</v>
      </c>
      <c r="S69" s="65">
        <v>1</v>
      </c>
      <c r="T69" s="1">
        <f>(5921/3627)*100</f>
        <v>163.24786324786325</v>
      </c>
      <c r="U69" s="1">
        <v>5921</v>
      </c>
      <c r="V69" s="1">
        <v>3627</v>
      </c>
      <c r="W69" t="s">
        <v>95</v>
      </c>
    </row>
    <row r="70" spans="1:23" ht="45" x14ac:dyDescent="0.2">
      <c r="A70" t="s">
        <v>160</v>
      </c>
      <c r="B70" s="38" t="s">
        <v>260</v>
      </c>
      <c r="C70" s="39" t="s">
        <v>261</v>
      </c>
      <c r="D70" s="43" t="s">
        <v>262</v>
      </c>
      <c r="E70" s="43" t="s">
        <v>263</v>
      </c>
      <c r="F70" s="1">
        <v>655018.69999999995</v>
      </c>
      <c r="G70" s="47">
        <v>645966.28002303338</v>
      </c>
      <c r="H70" s="47">
        <v>598604.28681021067</v>
      </c>
      <c r="I70" s="1">
        <v>1595.96</v>
      </c>
      <c r="J70" s="1">
        <v>597008.32999999996</v>
      </c>
      <c r="K70" s="1" t="s">
        <v>91</v>
      </c>
      <c r="L70" s="38" t="s">
        <v>30</v>
      </c>
      <c r="M70" s="39" t="s">
        <v>281</v>
      </c>
      <c r="N70" s="39" t="s">
        <v>282</v>
      </c>
      <c r="O70" s="38" t="s">
        <v>30</v>
      </c>
      <c r="P70" s="39" t="s">
        <v>282</v>
      </c>
      <c r="Q70" s="39" t="s">
        <v>283</v>
      </c>
      <c r="R70" s="65">
        <v>1</v>
      </c>
      <c r="S70" s="65">
        <v>1</v>
      </c>
      <c r="T70" s="1">
        <v>0</v>
      </c>
      <c r="U70" s="1">
        <v>0</v>
      </c>
      <c r="V70" s="1">
        <v>0</v>
      </c>
      <c r="W70" t="s">
        <v>95</v>
      </c>
    </row>
    <row r="71" spans="1:23" ht="45" x14ac:dyDescent="0.2">
      <c r="A71" t="s">
        <v>160</v>
      </c>
      <c r="B71" s="38" t="s">
        <v>260</v>
      </c>
      <c r="C71" s="39" t="s">
        <v>261</v>
      </c>
      <c r="D71" s="43" t="s">
        <v>262</v>
      </c>
      <c r="E71" s="43" t="s">
        <v>263</v>
      </c>
      <c r="F71" s="1">
        <v>655018.69999999995</v>
      </c>
      <c r="G71" s="47">
        <v>645966.28002303338</v>
      </c>
      <c r="H71" s="47">
        <v>598604.28681021067</v>
      </c>
      <c r="I71" s="1">
        <v>1595.96</v>
      </c>
      <c r="J71" s="1">
        <v>597008.32999999996</v>
      </c>
      <c r="K71" s="1" t="s">
        <v>91</v>
      </c>
      <c r="L71" s="38" t="s">
        <v>30</v>
      </c>
      <c r="M71" s="58" t="s">
        <v>284</v>
      </c>
      <c r="N71" s="59" t="s">
        <v>285</v>
      </c>
      <c r="O71" s="38" t="s">
        <v>30</v>
      </c>
      <c r="P71" s="39" t="s">
        <v>285</v>
      </c>
      <c r="Q71" s="39" t="s">
        <v>284</v>
      </c>
      <c r="R71" s="65">
        <v>1</v>
      </c>
      <c r="S71" s="65">
        <v>1</v>
      </c>
      <c r="T71" s="1">
        <f>(473/3627)*100</f>
        <v>13.041080783016268</v>
      </c>
      <c r="U71" s="1">
        <v>473</v>
      </c>
      <c r="V71" s="1">
        <v>3627</v>
      </c>
      <c r="W71" t="s">
        <v>95</v>
      </c>
    </row>
    <row r="72" spans="1:23" ht="45" x14ac:dyDescent="0.2">
      <c r="A72" t="s">
        <v>160</v>
      </c>
      <c r="B72" s="38" t="s">
        <v>260</v>
      </c>
      <c r="C72" s="39" t="s">
        <v>261</v>
      </c>
      <c r="D72" s="43" t="s">
        <v>262</v>
      </c>
      <c r="E72" s="43" t="s">
        <v>263</v>
      </c>
      <c r="F72" s="1">
        <v>1310037.4099999999</v>
      </c>
      <c r="G72" s="47">
        <v>1291932.569907866</v>
      </c>
      <c r="H72" s="47">
        <v>1197208.5827591573</v>
      </c>
      <c r="I72" s="1">
        <v>3191.92</v>
      </c>
      <c r="J72" s="1">
        <v>1194016.6599999999</v>
      </c>
      <c r="K72" s="1" t="s">
        <v>91</v>
      </c>
      <c r="L72" s="38" t="s">
        <v>29</v>
      </c>
      <c r="M72" s="62" t="s">
        <v>286</v>
      </c>
      <c r="N72" s="60" t="s">
        <v>287</v>
      </c>
      <c r="O72" s="38" t="s">
        <v>29</v>
      </c>
      <c r="P72" s="39" t="s">
        <v>287</v>
      </c>
      <c r="Q72" s="39" t="s">
        <v>288</v>
      </c>
      <c r="R72" s="65">
        <v>1</v>
      </c>
      <c r="S72" s="65">
        <v>1</v>
      </c>
      <c r="T72" s="1">
        <f>(473/4452)*100</f>
        <v>10.624438454627134</v>
      </c>
      <c r="U72" s="1">
        <v>473</v>
      </c>
      <c r="V72" s="1">
        <v>4452</v>
      </c>
      <c r="W72" t="s">
        <v>95</v>
      </c>
    </row>
    <row r="73" spans="1:23" ht="45" x14ac:dyDescent="0.2">
      <c r="A73" t="s">
        <v>160</v>
      </c>
      <c r="B73" s="38" t="s">
        <v>260</v>
      </c>
      <c r="C73" s="39" t="s">
        <v>261</v>
      </c>
      <c r="D73" s="43" t="s">
        <v>262</v>
      </c>
      <c r="E73" s="43" t="s">
        <v>263</v>
      </c>
      <c r="F73" s="1">
        <v>655018.69999999995</v>
      </c>
      <c r="G73" s="47">
        <v>645966.28002303338</v>
      </c>
      <c r="H73" s="47">
        <v>598604.28681021067</v>
      </c>
      <c r="I73" s="1">
        <v>1595.96</v>
      </c>
      <c r="J73" s="1">
        <v>597008.32999999996</v>
      </c>
      <c r="K73" s="1" t="s">
        <v>91</v>
      </c>
      <c r="L73" s="38" t="s">
        <v>30</v>
      </c>
      <c r="M73" s="62" t="s">
        <v>289</v>
      </c>
      <c r="N73" s="39" t="s">
        <v>290</v>
      </c>
      <c r="O73" s="38" t="s">
        <v>30</v>
      </c>
      <c r="P73" s="39" t="s">
        <v>290</v>
      </c>
      <c r="Q73" s="39" t="s">
        <v>291</v>
      </c>
      <c r="R73" s="65">
        <v>0.6</v>
      </c>
      <c r="S73" s="65">
        <v>0.6</v>
      </c>
      <c r="T73" s="1">
        <f>(3183/2174)*100</f>
        <v>146.41214351425941</v>
      </c>
      <c r="U73" s="1">
        <v>3193</v>
      </c>
      <c r="V73" s="1">
        <v>2174</v>
      </c>
      <c r="W73" t="s">
        <v>95</v>
      </c>
    </row>
    <row r="74" spans="1:23" ht="45" x14ac:dyDescent="0.2">
      <c r="A74" t="s">
        <v>160</v>
      </c>
      <c r="B74" s="38" t="s">
        <v>260</v>
      </c>
      <c r="C74" s="39" t="s">
        <v>261</v>
      </c>
      <c r="D74" s="43" t="s">
        <v>262</v>
      </c>
      <c r="E74" s="43" t="s">
        <v>263</v>
      </c>
      <c r="F74" s="1">
        <v>655018.71</v>
      </c>
      <c r="G74" s="47">
        <v>645966.28988483245</v>
      </c>
      <c r="H74" s="47">
        <v>598604.2959489465</v>
      </c>
      <c r="I74" s="1">
        <v>1595.96</v>
      </c>
      <c r="J74" s="1">
        <v>597008.32999999996</v>
      </c>
      <c r="K74" s="1" t="s">
        <v>91</v>
      </c>
      <c r="L74" s="38" t="s">
        <v>30</v>
      </c>
      <c r="M74" s="39" t="s">
        <v>292</v>
      </c>
      <c r="N74" s="39" t="s">
        <v>293</v>
      </c>
      <c r="O74" s="38" t="s">
        <v>30</v>
      </c>
      <c r="P74" s="39" t="s">
        <v>293</v>
      </c>
      <c r="Q74" s="39" t="s">
        <v>292</v>
      </c>
      <c r="R74" s="65">
        <v>0.6</v>
      </c>
      <c r="S74" s="65">
        <v>0.6</v>
      </c>
      <c r="T74" s="65">
        <v>1</v>
      </c>
      <c r="U74" s="1">
        <v>982528</v>
      </c>
      <c r="V74" s="1">
        <v>982528</v>
      </c>
      <c r="W74" t="s">
        <v>95</v>
      </c>
    </row>
    <row r="75" spans="1:23" ht="33.75" x14ac:dyDescent="0.2">
      <c r="A75" t="s">
        <v>294</v>
      </c>
      <c r="B75" s="38" t="s">
        <v>295</v>
      </c>
      <c r="C75" s="39" t="s">
        <v>296</v>
      </c>
      <c r="D75" s="43" t="s">
        <v>297</v>
      </c>
      <c r="E75" s="43" t="s">
        <v>298</v>
      </c>
      <c r="F75" s="1">
        <v>1708758.64</v>
      </c>
      <c r="G75" s="47">
        <v>1687773.16</v>
      </c>
      <c r="H75" s="47">
        <v>1675570.74</v>
      </c>
      <c r="I75" s="1">
        <v>0</v>
      </c>
      <c r="J75" s="1">
        <v>1675570.74</v>
      </c>
      <c r="K75" s="1" t="s">
        <v>91</v>
      </c>
      <c r="L75" s="38" t="s">
        <v>27</v>
      </c>
      <c r="M75" s="39" t="s">
        <v>299</v>
      </c>
      <c r="N75" s="39" t="s">
        <v>93</v>
      </c>
      <c r="O75" s="38" t="s">
        <v>27</v>
      </c>
      <c r="P75" s="39" t="s">
        <v>93</v>
      </c>
      <c r="Q75" s="39" t="s">
        <v>195</v>
      </c>
      <c r="R75" s="1"/>
      <c r="S75" s="1"/>
      <c r="T75" s="1"/>
      <c r="U75" s="1"/>
      <c r="V75" s="1">
        <v>0</v>
      </c>
      <c r="W75" t="s">
        <v>95</v>
      </c>
    </row>
    <row r="76" spans="1:23" ht="45" x14ac:dyDescent="0.2">
      <c r="A76" t="s">
        <v>294</v>
      </c>
      <c r="B76" s="38" t="s">
        <v>295</v>
      </c>
      <c r="C76" s="39" t="s">
        <v>296</v>
      </c>
      <c r="D76" s="43" t="s">
        <v>297</v>
      </c>
      <c r="E76" s="43" t="s">
        <v>298</v>
      </c>
      <c r="F76" s="1">
        <v>1708758.64</v>
      </c>
      <c r="G76" s="47">
        <v>1687773.16</v>
      </c>
      <c r="H76" s="47">
        <v>1675570.74</v>
      </c>
      <c r="I76" s="1">
        <v>0</v>
      </c>
      <c r="J76" s="1">
        <v>1675570.7399999998</v>
      </c>
      <c r="K76" s="1" t="s">
        <v>91</v>
      </c>
      <c r="L76" s="38" t="s">
        <v>96</v>
      </c>
      <c r="M76" s="39" t="s">
        <v>300</v>
      </c>
      <c r="N76" s="39" t="s">
        <v>301</v>
      </c>
      <c r="O76" s="38" t="s">
        <v>96</v>
      </c>
      <c r="P76" s="39" t="s">
        <v>301</v>
      </c>
      <c r="Q76" s="39" t="s">
        <v>300</v>
      </c>
      <c r="R76" s="1">
        <v>0</v>
      </c>
      <c r="S76" s="1">
        <v>0</v>
      </c>
      <c r="T76" s="1">
        <v>0</v>
      </c>
      <c r="U76" s="1">
        <v>0</v>
      </c>
      <c r="V76" s="1">
        <v>0</v>
      </c>
      <c r="W76" t="s">
        <v>95</v>
      </c>
    </row>
    <row r="77" spans="1:23" ht="45" x14ac:dyDescent="0.2">
      <c r="A77" t="s">
        <v>294</v>
      </c>
      <c r="B77" s="38" t="s">
        <v>295</v>
      </c>
      <c r="C77" s="39" t="s">
        <v>296</v>
      </c>
      <c r="D77" s="43" t="s">
        <v>297</v>
      </c>
      <c r="E77" s="43" t="s">
        <v>298</v>
      </c>
      <c r="F77" s="1">
        <v>569586.19999999995</v>
      </c>
      <c r="G77" s="47">
        <v>562591.04016374832</v>
      </c>
      <c r="H77" s="47">
        <v>558523.56692562974</v>
      </c>
      <c r="I77" s="1">
        <v>0</v>
      </c>
      <c r="J77" s="1">
        <v>558523.57999999996</v>
      </c>
      <c r="K77" s="1" t="s">
        <v>91</v>
      </c>
      <c r="L77" s="38" t="s">
        <v>29</v>
      </c>
      <c r="M77" s="39" t="s">
        <v>302</v>
      </c>
      <c r="N77" s="39" t="s">
        <v>303</v>
      </c>
      <c r="O77" s="38" t="s">
        <v>29</v>
      </c>
      <c r="P77" s="39" t="s">
        <v>303</v>
      </c>
      <c r="Q77" s="39" t="s">
        <v>304</v>
      </c>
      <c r="R77" s="1">
        <v>0</v>
      </c>
      <c r="S77" s="1">
        <v>0</v>
      </c>
      <c r="T77" s="1">
        <v>0</v>
      </c>
      <c r="U77" s="1">
        <v>0</v>
      </c>
      <c r="V77" s="1">
        <v>1</v>
      </c>
      <c r="W77" t="s">
        <v>95</v>
      </c>
    </row>
    <row r="78" spans="1:23" ht="33.75" x14ac:dyDescent="0.2">
      <c r="A78" t="s">
        <v>294</v>
      </c>
      <c r="B78" s="38" t="s">
        <v>295</v>
      </c>
      <c r="C78" s="39" t="s">
        <v>296</v>
      </c>
      <c r="D78" s="43" t="s">
        <v>297</v>
      </c>
      <c r="E78" s="43" t="s">
        <v>298</v>
      </c>
      <c r="F78" s="1">
        <v>284793.09999999998</v>
      </c>
      <c r="G78" s="47">
        <v>281295.52008187416</v>
      </c>
      <c r="H78" s="47">
        <v>279261.78346281487</v>
      </c>
      <c r="I78" s="1">
        <v>0</v>
      </c>
      <c r="J78" s="1">
        <v>279261.78999999998</v>
      </c>
      <c r="K78" s="1" t="s">
        <v>91</v>
      </c>
      <c r="L78" s="38" t="s">
        <v>30</v>
      </c>
      <c r="M78" s="39" t="s">
        <v>305</v>
      </c>
      <c r="N78" s="39" t="s">
        <v>306</v>
      </c>
      <c r="O78" s="38" t="s">
        <v>30</v>
      </c>
      <c r="P78" s="39" t="s">
        <v>306</v>
      </c>
      <c r="Q78" s="39" t="s">
        <v>305</v>
      </c>
      <c r="R78" s="1">
        <v>0</v>
      </c>
      <c r="S78" s="1">
        <v>0</v>
      </c>
      <c r="T78" s="1">
        <v>0</v>
      </c>
      <c r="U78" s="1">
        <v>0</v>
      </c>
      <c r="V78" s="1">
        <v>1</v>
      </c>
      <c r="W78" t="s">
        <v>95</v>
      </c>
    </row>
    <row r="79" spans="1:23" ht="33.75" x14ac:dyDescent="0.2">
      <c r="A79" t="s">
        <v>294</v>
      </c>
      <c r="B79" s="38" t="s">
        <v>295</v>
      </c>
      <c r="C79" s="39" t="s">
        <v>296</v>
      </c>
      <c r="D79" s="43" t="s">
        <v>297</v>
      </c>
      <c r="E79" s="43" t="s">
        <v>298</v>
      </c>
      <c r="F79" s="1">
        <v>284793.09999999998</v>
      </c>
      <c r="G79" s="47">
        <v>281295.52008187416</v>
      </c>
      <c r="H79" s="47">
        <v>279261.78346281487</v>
      </c>
      <c r="I79" s="1">
        <v>0</v>
      </c>
      <c r="J79" s="1">
        <v>279261.78999999998</v>
      </c>
      <c r="K79" s="1" t="s">
        <v>91</v>
      </c>
      <c r="L79" s="38" t="s">
        <v>30</v>
      </c>
      <c r="M79" s="39" t="s">
        <v>307</v>
      </c>
      <c r="N79" s="39" t="s">
        <v>308</v>
      </c>
      <c r="O79" s="38" t="s">
        <v>30</v>
      </c>
      <c r="P79" s="39" t="s">
        <v>308</v>
      </c>
      <c r="Q79" s="39" t="s">
        <v>309</v>
      </c>
      <c r="R79" s="1">
        <v>0</v>
      </c>
      <c r="S79" s="1">
        <v>0</v>
      </c>
      <c r="T79" s="1">
        <v>0</v>
      </c>
      <c r="U79" s="1">
        <v>0</v>
      </c>
      <c r="V79" s="1">
        <v>1</v>
      </c>
      <c r="W79" t="s">
        <v>95</v>
      </c>
    </row>
    <row r="80" spans="1:23" ht="45" x14ac:dyDescent="0.2">
      <c r="A80" t="s">
        <v>294</v>
      </c>
      <c r="B80" s="38" t="s">
        <v>295</v>
      </c>
      <c r="C80" s="39" t="s">
        <v>296</v>
      </c>
      <c r="D80" s="43" t="s">
        <v>297</v>
      </c>
      <c r="E80" s="43" t="s">
        <v>298</v>
      </c>
      <c r="F80" s="1">
        <v>569586.22</v>
      </c>
      <c r="G80" s="47">
        <v>562591.05991812586</v>
      </c>
      <c r="H80" s="47">
        <v>558523.58653718524</v>
      </c>
      <c r="I80" s="1">
        <v>0</v>
      </c>
      <c r="J80" s="1">
        <v>558523.57999999996</v>
      </c>
      <c r="K80" s="1" t="s">
        <v>91</v>
      </c>
      <c r="L80" s="38" t="s">
        <v>29</v>
      </c>
      <c r="M80" s="39" t="s">
        <v>310</v>
      </c>
      <c r="N80" s="39" t="s">
        <v>311</v>
      </c>
      <c r="O80" s="38" t="s">
        <v>29</v>
      </c>
      <c r="P80" s="39" t="s">
        <v>311</v>
      </c>
      <c r="Q80" s="39" t="s">
        <v>312</v>
      </c>
      <c r="R80" s="1">
        <v>0</v>
      </c>
      <c r="S80" s="1">
        <v>0</v>
      </c>
      <c r="T80" s="1">
        <v>0</v>
      </c>
      <c r="U80" s="1">
        <v>0</v>
      </c>
      <c r="V80" s="1">
        <v>1</v>
      </c>
      <c r="W80" t="s">
        <v>95</v>
      </c>
    </row>
    <row r="81" spans="1:23" ht="45" x14ac:dyDescent="0.2">
      <c r="A81" t="s">
        <v>294</v>
      </c>
      <c r="B81" s="38" t="s">
        <v>295</v>
      </c>
      <c r="C81" s="39" t="s">
        <v>296</v>
      </c>
      <c r="D81" s="43" t="s">
        <v>297</v>
      </c>
      <c r="E81" s="43" t="s">
        <v>298</v>
      </c>
      <c r="F81" s="1">
        <v>284793.11</v>
      </c>
      <c r="G81" s="47">
        <v>281295.52995906293</v>
      </c>
      <c r="H81" s="47">
        <v>279261.79326859262</v>
      </c>
      <c r="I81" s="1">
        <v>0</v>
      </c>
      <c r="J81" s="1">
        <v>279261.78999999998</v>
      </c>
      <c r="K81" s="1" t="s">
        <v>91</v>
      </c>
      <c r="L81" s="38" t="s">
        <v>30</v>
      </c>
      <c r="M81" s="39" t="s">
        <v>313</v>
      </c>
      <c r="N81" s="39" t="s">
        <v>314</v>
      </c>
      <c r="O81" s="38" t="s">
        <v>30</v>
      </c>
      <c r="P81" s="39" t="s">
        <v>314</v>
      </c>
      <c r="Q81" s="39" t="s">
        <v>315</v>
      </c>
      <c r="R81" s="1">
        <v>0</v>
      </c>
      <c r="S81" s="1">
        <v>0</v>
      </c>
      <c r="T81" s="1">
        <v>0</v>
      </c>
      <c r="U81" s="1">
        <v>0</v>
      </c>
      <c r="V81" s="1">
        <v>1</v>
      </c>
      <c r="W81" t="s">
        <v>95</v>
      </c>
    </row>
    <row r="82" spans="1:23" ht="33.75" x14ac:dyDescent="0.2">
      <c r="A82" t="s">
        <v>294</v>
      </c>
      <c r="B82" s="38" t="s">
        <v>295</v>
      </c>
      <c r="C82" s="39" t="s">
        <v>296</v>
      </c>
      <c r="D82" s="43" t="s">
        <v>297</v>
      </c>
      <c r="E82" s="43" t="s">
        <v>298</v>
      </c>
      <c r="F82" s="1">
        <v>284793.11</v>
      </c>
      <c r="G82" s="47">
        <v>281295.52995906293</v>
      </c>
      <c r="H82" s="47">
        <v>279261.79326859262</v>
      </c>
      <c r="I82" s="1">
        <v>0</v>
      </c>
      <c r="J82" s="1">
        <v>279261.78999999998</v>
      </c>
      <c r="K82" s="1" t="s">
        <v>91</v>
      </c>
      <c r="L82" s="38" t="s">
        <v>30</v>
      </c>
      <c r="M82" s="39" t="s">
        <v>316</v>
      </c>
      <c r="N82" s="39" t="s">
        <v>317</v>
      </c>
      <c r="O82" s="38" t="s">
        <v>30</v>
      </c>
      <c r="P82" s="39" t="s">
        <v>317</v>
      </c>
      <c r="Q82" s="39" t="s">
        <v>316</v>
      </c>
      <c r="R82" s="1">
        <v>0</v>
      </c>
      <c r="S82" s="1">
        <v>0</v>
      </c>
      <c r="T82" s="1">
        <v>0</v>
      </c>
      <c r="U82" s="1">
        <v>0</v>
      </c>
      <c r="V82" s="1">
        <v>1</v>
      </c>
      <c r="W82" t="s">
        <v>95</v>
      </c>
    </row>
    <row r="83" spans="1:23" ht="45" x14ac:dyDescent="0.2">
      <c r="A83" t="s">
        <v>294</v>
      </c>
      <c r="B83" s="38" t="s">
        <v>295</v>
      </c>
      <c r="C83" s="39" t="s">
        <v>296</v>
      </c>
      <c r="D83" s="43" t="s">
        <v>297</v>
      </c>
      <c r="E83" s="43" t="s">
        <v>298</v>
      </c>
      <c r="F83" s="1">
        <v>569586.22</v>
      </c>
      <c r="G83" s="47">
        <v>562591.05991812586</v>
      </c>
      <c r="H83" s="47">
        <v>558523.58653718524</v>
      </c>
      <c r="I83" s="1">
        <v>0</v>
      </c>
      <c r="J83" s="1">
        <v>558523.57999999996</v>
      </c>
      <c r="K83" s="1" t="s">
        <v>91</v>
      </c>
      <c r="L83" s="38" t="s">
        <v>29</v>
      </c>
      <c r="M83" s="39" t="s">
        <v>318</v>
      </c>
      <c r="N83" s="39" t="s">
        <v>319</v>
      </c>
      <c r="O83" s="38" t="s">
        <v>29</v>
      </c>
      <c r="P83" s="39" t="s">
        <v>319</v>
      </c>
      <c r="Q83" s="39" t="s">
        <v>320</v>
      </c>
      <c r="R83" s="1">
        <v>0</v>
      </c>
      <c r="S83" s="1">
        <v>0</v>
      </c>
      <c r="T83" s="1">
        <v>0</v>
      </c>
      <c r="U83" s="1">
        <v>0</v>
      </c>
      <c r="V83" s="1">
        <v>1</v>
      </c>
      <c r="W83" t="s">
        <v>95</v>
      </c>
    </row>
    <row r="84" spans="1:23" ht="56.25" x14ac:dyDescent="0.2">
      <c r="A84" t="s">
        <v>294</v>
      </c>
      <c r="B84" s="38" t="s">
        <v>295</v>
      </c>
      <c r="C84" s="39" t="s">
        <v>296</v>
      </c>
      <c r="D84" s="43" t="s">
        <v>297</v>
      </c>
      <c r="E84" s="43" t="s">
        <v>298</v>
      </c>
      <c r="F84" s="1">
        <v>284793.11</v>
      </c>
      <c r="G84" s="47">
        <v>281295.52995906293</v>
      </c>
      <c r="H84" s="47">
        <v>279261.79326859262</v>
      </c>
      <c r="I84" s="1">
        <v>0</v>
      </c>
      <c r="J84" s="1">
        <v>279261.78999999998</v>
      </c>
      <c r="K84" s="1" t="s">
        <v>91</v>
      </c>
      <c r="L84" s="38" t="s">
        <v>30</v>
      </c>
      <c r="M84" s="39" t="s">
        <v>321</v>
      </c>
      <c r="N84" s="39" t="s">
        <v>322</v>
      </c>
      <c r="O84" s="38" t="s">
        <v>30</v>
      </c>
      <c r="P84" s="39" t="s">
        <v>322</v>
      </c>
      <c r="Q84" s="39" t="s">
        <v>321</v>
      </c>
      <c r="R84" s="1">
        <v>0</v>
      </c>
      <c r="S84" s="1">
        <v>0</v>
      </c>
      <c r="T84" s="1">
        <v>0</v>
      </c>
      <c r="U84" s="1">
        <v>0</v>
      </c>
      <c r="V84" s="1">
        <v>1</v>
      </c>
      <c r="W84" t="s">
        <v>95</v>
      </c>
    </row>
    <row r="85" spans="1:23" ht="33.75" x14ac:dyDescent="0.2">
      <c r="A85" t="s">
        <v>294</v>
      </c>
      <c r="B85" s="38" t="s">
        <v>295</v>
      </c>
      <c r="C85" s="39" t="s">
        <v>296</v>
      </c>
      <c r="D85" s="43" t="s">
        <v>297</v>
      </c>
      <c r="E85" s="43" t="s">
        <v>298</v>
      </c>
      <c r="F85" s="1">
        <v>284793.11</v>
      </c>
      <c r="G85" s="47">
        <v>281295.52995906293</v>
      </c>
      <c r="H85" s="47">
        <v>279261.79326859262</v>
      </c>
      <c r="I85" s="1">
        <v>0</v>
      </c>
      <c r="J85" s="1">
        <v>279261.78999999998</v>
      </c>
      <c r="K85" s="1" t="s">
        <v>91</v>
      </c>
      <c r="L85" s="38" t="s">
        <v>30</v>
      </c>
      <c r="M85" s="39" t="s">
        <v>323</v>
      </c>
      <c r="N85" s="39" t="s">
        <v>324</v>
      </c>
      <c r="O85" s="38" t="s">
        <v>30</v>
      </c>
      <c r="P85" s="39" t="s">
        <v>324</v>
      </c>
      <c r="Q85" s="39" t="s">
        <v>323</v>
      </c>
      <c r="R85" s="1">
        <v>0</v>
      </c>
      <c r="S85" s="1">
        <v>0</v>
      </c>
      <c r="T85" s="1">
        <v>0</v>
      </c>
      <c r="U85" s="1">
        <v>0</v>
      </c>
      <c r="V85" s="1">
        <v>1</v>
      </c>
      <c r="W85" t="s">
        <v>95</v>
      </c>
    </row>
    <row r="86" spans="1:23" ht="56.25" x14ac:dyDescent="0.2">
      <c r="A86" t="s">
        <v>160</v>
      </c>
      <c r="B86" s="38" t="s">
        <v>325</v>
      </c>
      <c r="C86" s="39" t="s">
        <v>326</v>
      </c>
      <c r="D86" s="43" t="s">
        <v>327</v>
      </c>
      <c r="E86" s="43" t="s">
        <v>328</v>
      </c>
      <c r="F86" s="1">
        <v>66060405.909999996</v>
      </c>
      <c r="G86" s="47">
        <v>61187952.829999998</v>
      </c>
      <c r="H86" s="50">
        <v>59769293.670000002</v>
      </c>
      <c r="I86" s="1">
        <v>2853680.41</v>
      </c>
      <c r="J86" s="1">
        <v>56915601.659999996</v>
      </c>
      <c r="K86" s="1" t="s">
        <v>91</v>
      </c>
      <c r="L86" s="38" t="s">
        <v>27</v>
      </c>
      <c r="M86" s="39" t="s">
        <v>329</v>
      </c>
      <c r="N86" s="39" t="s">
        <v>330</v>
      </c>
      <c r="O86" s="38" t="s">
        <v>27</v>
      </c>
      <c r="P86" s="39" t="s">
        <v>330</v>
      </c>
      <c r="Q86" s="39" t="s">
        <v>331</v>
      </c>
      <c r="R86" s="1">
        <v>125</v>
      </c>
      <c r="S86" s="1">
        <v>125</v>
      </c>
      <c r="T86" s="1">
        <v>124</v>
      </c>
      <c r="U86" s="1">
        <v>99</v>
      </c>
      <c r="V86" s="1">
        <v>1</v>
      </c>
      <c r="W86" t="s">
        <v>95</v>
      </c>
    </row>
    <row r="87" spans="1:23" ht="45" x14ac:dyDescent="0.2">
      <c r="A87" t="s">
        <v>160</v>
      </c>
      <c r="B87" s="38" t="s">
        <v>325</v>
      </c>
      <c r="C87" s="39" t="s">
        <v>326</v>
      </c>
      <c r="D87" s="43" t="s">
        <v>327</v>
      </c>
      <c r="E87" s="43" t="s">
        <v>328</v>
      </c>
      <c r="F87" s="1">
        <v>66060405.909999996</v>
      </c>
      <c r="G87" s="47">
        <v>61187952.829999998</v>
      </c>
      <c r="H87" s="50">
        <v>59769293.670000002</v>
      </c>
      <c r="I87" s="1">
        <v>2853680.41</v>
      </c>
      <c r="J87" s="1">
        <v>56915601.660000004</v>
      </c>
      <c r="K87" s="1" t="s">
        <v>91</v>
      </c>
      <c r="L87" s="38" t="s">
        <v>96</v>
      </c>
      <c r="M87" s="39" t="s">
        <v>332</v>
      </c>
      <c r="N87" s="39" t="s">
        <v>333</v>
      </c>
      <c r="O87" s="38" t="s">
        <v>96</v>
      </c>
      <c r="P87" s="39" t="s">
        <v>333</v>
      </c>
      <c r="Q87" s="39" t="s">
        <v>332</v>
      </c>
      <c r="R87" s="1">
        <v>125</v>
      </c>
      <c r="S87" s="1">
        <v>125</v>
      </c>
      <c r="T87" s="1">
        <v>124</v>
      </c>
      <c r="U87" s="1">
        <v>99</v>
      </c>
      <c r="V87" s="1">
        <v>1</v>
      </c>
      <c r="W87" s="40" t="s">
        <v>334</v>
      </c>
    </row>
    <row r="88" spans="1:23" ht="45" x14ac:dyDescent="0.2">
      <c r="A88" t="s">
        <v>160</v>
      </c>
      <c r="B88" s="38" t="s">
        <v>325</v>
      </c>
      <c r="C88" s="39" t="s">
        <v>326</v>
      </c>
      <c r="D88" s="43" t="s">
        <v>327</v>
      </c>
      <c r="E88" s="43" t="s">
        <v>328</v>
      </c>
      <c r="F88" s="1">
        <v>60000000</v>
      </c>
      <c r="G88" s="55">
        <v>55574547.555788703</v>
      </c>
      <c r="H88" s="55">
        <v>54286036.708368756</v>
      </c>
      <c r="I88" s="1">
        <v>2591882.71</v>
      </c>
      <c r="J88" s="1">
        <v>51694143.450000003</v>
      </c>
      <c r="K88" s="1" t="s">
        <v>91</v>
      </c>
      <c r="L88" s="38" t="s">
        <v>29</v>
      </c>
      <c r="M88" s="39" t="s">
        <v>335</v>
      </c>
      <c r="N88" s="39" t="s">
        <v>336</v>
      </c>
      <c r="O88" s="38" t="s">
        <v>29</v>
      </c>
      <c r="P88" s="39" t="s">
        <v>336</v>
      </c>
      <c r="Q88" s="39" t="s">
        <v>337</v>
      </c>
      <c r="R88" s="1">
        <v>67</v>
      </c>
      <c r="S88" s="1">
        <v>67</v>
      </c>
      <c r="T88" s="1">
        <v>66</v>
      </c>
      <c r="U88" s="1">
        <v>98.5</v>
      </c>
      <c r="V88" s="1">
        <v>1</v>
      </c>
      <c r="W88" s="40" t="s">
        <v>338</v>
      </c>
    </row>
    <row r="89" spans="1:23" ht="45" x14ac:dyDescent="0.2">
      <c r="A89" t="s">
        <v>160</v>
      </c>
      <c r="B89" s="38" t="s">
        <v>325</v>
      </c>
      <c r="C89" s="39" t="s">
        <v>326</v>
      </c>
      <c r="D89" s="43" t="s">
        <v>327</v>
      </c>
      <c r="E89" s="43" t="s">
        <v>328</v>
      </c>
      <c r="F89" s="1">
        <v>35000000</v>
      </c>
      <c r="G89" s="55">
        <v>32418486.074210074</v>
      </c>
      <c r="H89" s="55">
        <v>31666854.74654844</v>
      </c>
      <c r="I89" s="1">
        <v>1511931.58</v>
      </c>
      <c r="J89" s="1">
        <v>30154917.010000002</v>
      </c>
      <c r="K89" s="1" t="s">
        <v>91</v>
      </c>
      <c r="L89" s="38" t="s">
        <v>30</v>
      </c>
      <c r="M89" s="39" t="s">
        <v>339</v>
      </c>
      <c r="N89" s="39" t="s">
        <v>340</v>
      </c>
      <c r="O89" s="38" t="s">
        <v>30</v>
      </c>
      <c r="P89" s="39" t="s">
        <v>340</v>
      </c>
      <c r="Q89" s="39" t="s">
        <v>339</v>
      </c>
      <c r="R89" s="1">
        <v>5</v>
      </c>
      <c r="S89" s="1">
        <v>5</v>
      </c>
      <c r="T89" s="1">
        <v>5</v>
      </c>
      <c r="U89" s="1">
        <v>100</v>
      </c>
      <c r="V89" s="1">
        <v>1</v>
      </c>
      <c r="W89" t="s">
        <v>95</v>
      </c>
    </row>
    <row r="90" spans="1:23" ht="45" x14ac:dyDescent="0.2">
      <c r="A90" t="s">
        <v>160</v>
      </c>
      <c r="B90" s="38" t="s">
        <v>325</v>
      </c>
      <c r="C90" s="39" t="s">
        <v>326</v>
      </c>
      <c r="D90" s="43" t="s">
        <v>327</v>
      </c>
      <c r="E90" s="43" t="s">
        <v>328</v>
      </c>
      <c r="F90" s="1">
        <v>50000</v>
      </c>
      <c r="G90" s="55">
        <v>46312.12296315725</v>
      </c>
      <c r="H90" s="55">
        <v>45238.363923640623</v>
      </c>
      <c r="I90" s="1">
        <v>2159.9</v>
      </c>
      <c r="J90" s="1">
        <v>43078.45</v>
      </c>
      <c r="K90" s="1" t="s">
        <v>91</v>
      </c>
      <c r="L90" s="38" t="s">
        <v>30</v>
      </c>
      <c r="M90" s="39" t="s">
        <v>341</v>
      </c>
      <c r="N90" s="39" t="s">
        <v>342</v>
      </c>
      <c r="O90" s="38" t="s">
        <v>30</v>
      </c>
      <c r="P90" s="39" t="s">
        <v>342</v>
      </c>
      <c r="Q90" s="39" t="s">
        <v>341</v>
      </c>
      <c r="R90" s="1">
        <v>1</v>
      </c>
      <c r="S90" s="1">
        <v>1</v>
      </c>
      <c r="T90" s="1">
        <v>0</v>
      </c>
      <c r="U90" s="1">
        <v>100</v>
      </c>
      <c r="V90" s="1">
        <v>1</v>
      </c>
      <c r="W90" s="40" t="s">
        <v>334</v>
      </c>
    </row>
    <row r="91" spans="1:23" ht="45" x14ac:dyDescent="0.2">
      <c r="A91" t="s">
        <v>160</v>
      </c>
      <c r="B91" s="38" t="s">
        <v>325</v>
      </c>
      <c r="C91" s="39" t="s">
        <v>326</v>
      </c>
      <c r="D91" s="43" t="s">
        <v>327</v>
      </c>
      <c r="E91" s="43" t="s">
        <v>328</v>
      </c>
      <c r="F91" s="1">
        <v>2000000</v>
      </c>
      <c r="G91" s="55">
        <v>1852484.9185262902</v>
      </c>
      <c r="H91" s="55">
        <v>1809534.5569456252</v>
      </c>
      <c r="I91" s="1">
        <v>86396.09</v>
      </c>
      <c r="J91" s="1">
        <v>1723138.12</v>
      </c>
      <c r="K91" s="1" t="s">
        <v>91</v>
      </c>
      <c r="L91" s="38" t="s">
        <v>30</v>
      </c>
      <c r="M91" s="39" t="s">
        <v>343</v>
      </c>
      <c r="N91" s="39" t="s">
        <v>344</v>
      </c>
      <c r="O91" s="38" t="s">
        <v>30</v>
      </c>
      <c r="P91" s="39" t="s">
        <v>344</v>
      </c>
      <c r="Q91" s="39" t="s">
        <v>343</v>
      </c>
      <c r="R91" s="1">
        <v>24</v>
      </c>
      <c r="S91" s="1">
        <v>24</v>
      </c>
      <c r="T91" s="1">
        <v>24</v>
      </c>
      <c r="U91" s="1">
        <v>100</v>
      </c>
      <c r="V91" s="1">
        <v>1</v>
      </c>
      <c r="W91" s="40" t="s">
        <v>334</v>
      </c>
    </row>
    <row r="92" spans="1:23" ht="45" x14ac:dyDescent="0.2">
      <c r="A92" t="s">
        <v>160</v>
      </c>
      <c r="B92" s="38" t="s">
        <v>325</v>
      </c>
      <c r="C92" s="39" t="s">
        <v>326</v>
      </c>
      <c r="D92" s="43" t="s">
        <v>327</v>
      </c>
      <c r="E92" s="43" t="s">
        <v>328</v>
      </c>
      <c r="F92" s="1">
        <v>20000000</v>
      </c>
      <c r="G92" s="55">
        <v>18524849.1852629</v>
      </c>
      <c r="H92" s="55">
        <v>18095345.569456249</v>
      </c>
      <c r="I92" s="1">
        <v>863960.91</v>
      </c>
      <c r="J92" s="1">
        <v>17231381.149999999</v>
      </c>
      <c r="K92" s="1" t="s">
        <v>91</v>
      </c>
      <c r="L92" s="38" t="s">
        <v>30</v>
      </c>
      <c r="M92" s="39" t="s">
        <v>345</v>
      </c>
      <c r="N92" s="39" t="s">
        <v>346</v>
      </c>
      <c r="O92" s="38" t="s">
        <v>30</v>
      </c>
      <c r="P92" s="39" t="s">
        <v>346</v>
      </c>
      <c r="Q92" s="39" t="s">
        <v>345</v>
      </c>
      <c r="R92" s="1">
        <v>36</v>
      </c>
      <c r="S92" s="1">
        <v>36</v>
      </c>
      <c r="T92" s="1">
        <v>36</v>
      </c>
      <c r="U92" s="1">
        <v>100</v>
      </c>
      <c r="V92" s="1">
        <v>1</v>
      </c>
      <c r="W92" t="s">
        <v>95</v>
      </c>
    </row>
    <row r="93" spans="1:23" ht="56.25" x14ac:dyDescent="0.2">
      <c r="A93" t="s">
        <v>160</v>
      </c>
      <c r="B93" s="38" t="s">
        <v>325</v>
      </c>
      <c r="C93" s="39" t="s">
        <v>326</v>
      </c>
      <c r="D93" s="43" t="s">
        <v>327</v>
      </c>
      <c r="E93" s="43" t="s">
        <v>328</v>
      </c>
      <c r="F93" s="1">
        <v>2950000</v>
      </c>
      <c r="G93" s="55">
        <v>2732415.254826278</v>
      </c>
      <c r="H93" s="55">
        <v>2669063.4714947972</v>
      </c>
      <c r="I93" s="1">
        <v>127434.23</v>
      </c>
      <c r="J93" s="1">
        <v>2541628.7200000002</v>
      </c>
      <c r="K93" s="1" t="s">
        <v>91</v>
      </c>
      <c r="L93" s="38" t="s">
        <v>30</v>
      </c>
      <c r="M93" s="39" t="s">
        <v>347</v>
      </c>
      <c r="N93" s="39" t="s">
        <v>348</v>
      </c>
      <c r="O93" s="38" t="s">
        <v>30</v>
      </c>
      <c r="P93" s="39" t="s">
        <v>348</v>
      </c>
      <c r="Q93" s="39" t="s">
        <v>347</v>
      </c>
      <c r="R93" s="1">
        <v>1</v>
      </c>
      <c r="S93" s="1">
        <v>1</v>
      </c>
      <c r="T93" s="1">
        <v>1</v>
      </c>
      <c r="U93" s="1">
        <v>100</v>
      </c>
      <c r="V93" s="1">
        <v>1</v>
      </c>
      <c r="W93" t="s">
        <v>95</v>
      </c>
    </row>
    <row r="94" spans="1:23" ht="45" x14ac:dyDescent="0.2">
      <c r="A94" t="s">
        <v>160</v>
      </c>
      <c r="B94" s="38" t="s">
        <v>325</v>
      </c>
      <c r="C94" s="39" t="s">
        <v>326</v>
      </c>
      <c r="D94" s="43" t="s">
        <v>327</v>
      </c>
      <c r="E94" s="43" t="s">
        <v>328</v>
      </c>
      <c r="F94" s="1">
        <v>1060405.9099999999</v>
      </c>
      <c r="G94" s="55">
        <v>982192.97789557325</v>
      </c>
      <c r="H94" s="55">
        <v>959420.56926718622</v>
      </c>
      <c r="I94" s="1">
        <v>45807.47</v>
      </c>
      <c r="J94" s="1">
        <v>913612.92</v>
      </c>
      <c r="K94" s="1" t="s">
        <v>91</v>
      </c>
      <c r="L94" s="38" t="s">
        <v>29</v>
      </c>
      <c r="M94" s="39" t="s">
        <v>349</v>
      </c>
      <c r="N94" s="39" t="s">
        <v>350</v>
      </c>
      <c r="O94" s="38" t="s">
        <v>29</v>
      </c>
      <c r="P94" s="39" t="s">
        <v>350</v>
      </c>
      <c r="Q94" s="39" t="s">
        <v>351</v>
      </c>
      <c r="R94" s="1">
        <v>18</v>
      </c>
      <c r="S94" s="1">
        <v>18</v>
      </c>
      <c r="T94" s="1">
        <v>18</v>
      </c>
      <c r="U94" s="1">
        <v>100</v>
      </c>
      <c r="V94" s="1">
        <v>1</v>
      </c>
      <c r="W94" t="s">
        <v>95</v>
      </c>
    </row>
    <row r="95" spans="1:23" ht="45" x14ac:dyDescent="0.2">
      <c r="A95" t="s">
        <v>160</v>
      </c>
      <c r="B95" s="38" t="s">
        <v>325</v>
      </c>
      <c r="C95" s="39" t="s">
        <v>326</v>
      </c>
      <c r="D95" s="43" t="s">
        <v>327</v>
      </c>
      <c r="E95" s="43" t="s">
        <v>328</v>
      </c>
      <c r="F95" s="1">
        <v>60405.91</v>
      </c>
      <c r="G95" s="55">
        <v>55950.518632428211</v>
      </c>
      <c r="H95" s="55">
        <v>54653.290794373657</v>
      </c>
      <c r="I95" s="1">
        <v>2609.42</v>
      </c>
      <c r="J95" s="1">
        <v>52043.86</v>
      </c>
      <c r="K95" s="1" t="s">
        <v>91</v>
      </c>
      <c r="L95" s="38" t="s">
        <v>30</v>
      </c>
      <c r="M95" s="39" t="s">
        <v>352</v>
      </c>
      <c r="N95" s="39" t="s">
        <v>353</v>
      </c>
      <c r="O95" s="38" t="s">
        <v>30</v>
      </c>
      <c r="P95" s="39" t="s">
        <v>353</v>
      </c>
      <c r="Q95" s="39" t="s">
        <v>352</v>
      </c>
      <c r="R95" s="1">
        <v>6</v>
      </c>
      <c r="S95" s="1">
        <v>6</v>
      </c>
      <c r="T95" s="1">
        <v>6</v>
      </c>
      <c r="U95" s="1">
        <v>100</v>
      </c>
      <c r="V95" s="1">
        <v>1</v>
      </c>
      <c r="W95" s="40" t="s">
        <v>334</v>
      </c>
    </row>
    <row r="96" spans="1:23" ht="45" x14ac:dyDescent="0.2">
      <c r="A96" t="s">
        <v>160</v>
      </c>
      <c r="B96" s="38" t="s">
        <v>325</v>
      </c>
      <c r="C96" s="39" t="s">
        <v>326</v>
      </c>
      <c r="D96" s="43" t="s">
        <v>327</v>
      </c>
      <c r="E96" s="43" t="s">
        <v>328</v>
      </c>
      <c r="F96" s="1">
        <v>1000000</v>
      </c>
      <c r="G96" s="55">
        <v>926242.45926314511</v>
      </c>
      <c r="H96" s="55">
        <v>904767.27847281261</v>
      </c>
      <c r="I96" s="1">
        <v>43198.05</v>
      </c>
      <c r="J96" s="1">
        <v>861569.06</v>
      </c>
      <c r="K96" s="1" t="s">
        <v>91</v>
      </c>
      <c r="L96" s="38" t="s">
        <v>30</v>
      </c>
      <c r="M96" s="39" t="s">
        <v>354</v>
      </c>
      <c r="N96" s="39" t="s">
        <v>355</v>
      </c>
      <c r="O96" s="38" t="s">
        <v>30</v>
      </c>
      <c r="P96" s="39" t="s">
        <v>355</v>
      </c>
      <c r="Q96" s="39" t="s">
        <v>354</v>
      </c>
      <c r="R96" s="1">
        <v>12</v>
      </c>
      <c r="S96" s="1">
        <v>12</v>
      </c>
      <c r="T96" s="1">
        <v>12</v>
      </c>
      <c r="U96" s="1">
        <v>100</v>
      </c>
      <c r="V96" s="1">
        <v>1</v>
      </c>
      <c r="W96" s="40" t="s">
        <v>334</v>
      </c>
    </row>
    <row r="97" spans="1:23" ht="45" x14ac:dyDescent="0.2">
      <c r="A97" t="s">
        <v>160</v>
      </c>
      <c r="B97" s="38" t="s">
        <v>325</v>
      </c>
      <c r="C97" s="39" t="s">
        <v>326</v>
      </c>
      <c r="D97" s="43" t="s">
        <v>327</v>
      </c>
      <c r="E97" s="43" t="s">
        <v>328</v>
      </c>
      <c r="F97" s="1">
        <v>5000000</v>
      </c>
      <c r="G97" s="55">
        <v>4631212.296315725</v>
      </c>
      <c r="H97" s="55">
        <v>4523836.3923640624</v>
      </c>
      <c r="I97" s="1">
        <v>215990.22999999998</v>
      </c>
      <c r="J97" s="1">
        <v>4307845.29</v>
      </c>
      <c r="K97" s="1" t="s">
        <v>91</v>
      </c>
      <c r="L97" s="38" t="s">
        <v>29</v>
      </c>
      <c r="M97" s="39" t="s">
        <v>356</v>
      </c>
      <c r="N97" s="39" t="s">
        <v>357</v>
      </c>
      <c r="O97" s="38" t="s">
        <v>29</v>
      </c>
      <c r="P97" s="39" t="s">
        <v>357</v>
      </c>
      <c r="Q97" s="39" t="s">
        <v>358</v>
      </c>
      <c r="R97" s="1">
        <v>40</v>
      </c>
      <c r="S97" s="1">
        <v>40</v>
      </c>
      <c r="T97" s="1">
        <v>40</v>
      </c>
      <c r="U97" s="1">
        <v>100</v>
      </c>
      <c r="V97" s="1">
        <v>1</v>
      </c>
      <c r="W97" s="40" t="s">
        <v>334</v>
      </c>
    </row>
    <row r="98" spans="1:23" ht="45" x14ac:dyDescent="0.2">
      <c r="A98" t="s">
        <v>160</v>
      </c>
      <c r="B98" s="38" t="s">
        <v>325</v>
      </c>
      <c r="C98" s="39" t="s">
        <v>326</v>
      </c>
      <c r="D98" s="43" t="s">
        <v>327</v>
      </c>
      <c r="E98" s="43" t="s">
        <v>328</v>
      </c>
      <c r="F98" s="1">
        <v>4000000</v>
      </c>
      <c r="G98" s="55">
        <v>3704969.8370525804</v>
      </c>
      <c r="H98" s="55">
        <v>3619069.1138912505</v>
      </c>
      <c r="I98" s="1">
        <v>172792.18</v>
      </c>
      <c r="J98" s="1">
        <v>3446276.23</v>
      </c>
      <c r="K98" s="1" t="s">
        <v>91</v>
      </c>
      <c r="L98" s="38" t="s">
        <v>30</v>
      </c>
      <c r="M98" s="39" t="s">
        <v>359</v>
      </c>
      <c r="N98" s="39" t="s">
        <v>360</v>
      </c>
      <c r="O98" s="38" t="s">
        <v>30</v>
      </c>
      <c r="P98" s="39" t="s">
        <v>360</v>
      </c>
      <c r="Q98" s="39" t="s">
        <v>359</v>
      </c>
      <c r="R98" s="1">
        <v>36</v>
      </c>
      <c r="S98" s="1">
        <v>36</v>
      </c>
      <c r="T98" s="1">
        <v>36</v>
      </c>
      <c r="U98" s="1">
        <v>100</v>
      </c>
      <c r="V98" s="1">
        <v>1</v>
      </c>
      <c r="W98" s="40" t="s">
        <v>334</v>
      </c>
    </row>
    <row r="99" spans="1:23" ht="56.25" x14ac:dyDescent="0.2">
      <c r="A99" t="s">
        <v>160</v>
      </c>
      <c r="B99" s="38" t="s">
        <v>325</v>
      </c>
      <c r="C99" s="39" t="s">
        <v>326</v>
      </c>
      <c r="D99" s="43" t="s">
        <v>327</v>
      </c>
      <c r="E99" s="43" t="s">
        <v>328</v>
      </c>
      <c r="F99" s="1">
        <v>1000000</v>
      </c>
      <c r="G99" s="55">
        <v>926242.45926314511</v>
      </c>
      <c r="H99" s="55">
        <v>904767.27847281261</v>
      </c>
      <c r="I99" s="1">
        <v>43198.05</v>
      </c>
      <c r="J99" s="1">
        <v>861569.06</v>
      </c>
      <c r="K99" s="1" t="s">
        <v>91</v>
      </c>
      <c r="L99" s="38" t="s">
        <v>30</v>
      </c>
      <c r="M99" s="39" t="s">
        <v>361</v>
      </c>
      <c r="N99" s="39" t="s">
        <v>362</v>
      </c>
      <c r="O99" s="38" t="s">
        <v>30</v>
      </c>
      <c r="P99" s="39" t="s">
        <v>362</v>
      </c>
      <c r="Q99" s="39" t="s">
        <v>361</v>
      </c>
      <c r="R99" s="1">
        <v>4</v>
      </c>
      <c r="S99" s="1">
        <v>4</v>
      </c>
      <c r="T99" s="1">
        <v>4</v>
      </c>
      <c r="U99" s="1">
        <v>100</v>
      </c>
      <c r="V99" s="1">
        <v>1</v>
      </c>
      <c r="W99" s="40" t="s">
        <v>334</v>
      </c>
    </row>
    <row r="100" spans="1:23" ht="45" x14ac:dyDescent="0.2">
      <c r="A100" t="s">
        <v>160</v>
      </c>
      <c r="B100" s="38" t="s">
        <v>363</v>
      </c>
      <c r="C100" s="39" t="s">
        <v>364</v>
      </c>
      <c r="D100" s="43" t="s">
        <v>365</v>
      </c>
      <c r="E100" s="43" t="s">
        <v>366</v>
      </c>
      <c r="F100" s="1">
        <v>1697170.35</v>
      </c>
      <c r="G100" s="47">
        <v>1679778.08</v>
      </c>
      <c r="H100" s="50">
        <v>1637284.88</v>
      </c>
      <c r="I100" s="1">
        <v>0</v>
      </c>
      <c r="J100" s="1">
        <v>1637284.88</v>
      </c>
      <c r="K100" s="1" t="s">
        <v>91</v>
      </c>
      <c r="L100" s="38" t="s">
        <v>27</v>
      </c>
      <c r="M100" s="39" t="s">
        <v>367</v>
      </c>
      <c r="N100" s="39" t="s">
        <v>232</v>
      </c>
      <c r="O100" s="38" t="s">
        <v>27</v>
      </c>
      <c r="P100" s="39" t="s">
        <v>232</v>
      </c>
      <c r="Q100" s="39" t="s">
        <v>368</v>
      </c>
      <c r="R100" s="1">
        <v>0</v>
      </c>
      <c r="S100" s="1">
        <v>0</v>
      </c>
      <c r="T100" s="1">
        <v>0</v>
      </c>
      <c r="U100" s="1">
        <v>0</v>
      </c>
      <c r="V100" s="1">
        <v>1</v>
      </c>
      <c r="W100" t="s">
        <v>95</v>
      </c>
    </row>
    <row r="101" spans="1:23" ht="45" x14ac:dyDescent="0.2">
      <c r="A101" t="s">
        <v>160</v>
      </c>
      <c r="B101" s="38" t="s">
        <v>363</v>
      </c>
      <c r="C101" s="39" t="s">
        <v>364</v>
      </c>
      <c r="D101" s="43" t="s">
        <v>365</v>
      </c>
      <c r="E101" s="43" t="s">
        <v>366</v>
      </c>
      <c r="F101" s="1">
        <v>1697170.35</v>
      </c>
      <c r="G101" s="47">
        <v>1679778.08</v>
      </c>
      <c r="H101" s="50">
        <v>1637284.88</v>
      </c>
      <c r="I101" s="1">
        <v>0</v>
      </c>
      <c r="J101" s="1">
        <v>1637284.88</v>
      </c>
      <c r="K101" s="1" t="s">
        <v>91</v>
      </c>
      <c r="L101" s="38" t="s">
        <v>96</v>
      </c>
      <c r="M101" s="39" t="s">
        <v>369</v>
      </c>
      <c r="N101" s="39" t="s">
        <v>370</v>
      </c>
      <c r="O101" s="38" t="s">
        <v>96</v>
      </c>
      <c r="P101" s="58" t="s">
        <v>371</v>
      </c>
      <c r="Q101" s="39" t="s">
        <v>369</v>
      </c>
      <c r="R101" s="1">
        <v>0</v>
      </c>
      <c r="S101" s="1">
        <v>0</v>
      </c>
      <c r="T101" s="1">
        <v>0</v>
      </c>
      <c r="U101" s="1">
        <v>0</v>
      </c>
      <c r="V101" s="1">
        <v>1</v>
      </c>
      <c r="W101" t="s">
        <v>95</v>
      </c>
    </row>
    <row r="102" spans="1:23" ht="45" x14ac:dyDescent="0.2">
      <c r="A102" t="s">
        <v>160</v>
      </c>
      <c r="B102" s="38" t="s">
        <v>363</v>
      </c>
      <c r="C102" s="39" t="s">
        <v>364</v>
      </c>
      <c r="D102" s="43" t="s">
        <v>365</v>
      </c>
      <c r="E102" s="43" t="s">
        <v>366</v>
      </c>
      <c r="F102" s="1">
        <v>424292.59</v>
      </c>
      <c r="G102" s="55">
        <v>419944.52247438056</v>
      </c>
      <c r="H102" s="55">
        <v>409321.22241178632</v>
      </c>
      <c r="I102" s="1">
        <v>0</v>
      </c>
      <c r="J102" s="1">
        <v>409321.22</v>
      </c>
      <c r="K102" s="1" t="s">
        <v>91</v>
      </c>
      <c r="L102" s="38" t="s">
        <v>29</v>
      </c>
      <c r="M102" s="39" t="s">
        <v>372</v>
      </c>
      <c r="N102" s="58" t="s">
        <v>373</v>
      </c>
      <c r="O102" s="38" t="s">
        <v>29</v>
      </c>
      <c r="P102" s="39" t="s">
        <v>374</v>
      </c>
      <c r="Q102" s="39" t="s">
        <v>375</v>
      </c>
      <c r="R102" s="1">
        <v>1</v>
      </c>
      <c r="S102" s="1">
        <v>1</v>
      </c>
      <c r="T102" s="1">
        <v>1</v>
      </c>
      <c r="U102" s="1">
        <v>2</v>
      </c>
      <c r="V102" s="1">
        <v>2</v>
      </c>
      <c r="W102" t="s">
        <v>95</v>
      </c>
    </row>
    <row r="103" spans="1:23" ht="45" x14ac:dyDescent="0.2">
      <c r="A103" t="s">
        <v>160</v>
      </c>
      <c r="B103" s="38" t="s">
        <v>363</v>
      </c>
      <c r="C103" s="39" t="s">
        <v>364</v>
      </c>
      <c r="D103" s="43" t="s">
        <v>365</v>
      </c>
      <c r="E103" s="43" t="s">
        <v>366</v>
      </c>
      <c r="F103" s="1">
        <v>424292.59</v>
      </c>
      <c r="G103" s="55">
        <v>419944.52247438056</v>
      </c>
      <c r="H103" s="55">
        <v>409321.22241178632</v>
      </c>
      <c r="I103" s="1">
        <v>0</v>
      </c>
      <c r="J103" s="1">
        <v>409321.22</v>
      </c>
      <c r="K103" s="1" t="s">
        <v>91</v>
      </c>
      <c r="L103" s="38" t="s">
        <v>30</v>
      </c>
      <c r="M103" s="39" t="s">
        <v>376</v>
      </c>
      <c r="N103" s="39" t="s">
        <v>377</v>
      </c>
      <c r="O103" s="38" t="s">
        <v>30</v>
      </c>
      <c r="P103" s="39" t="s">
        <v>377</v>
      </c>
      <c r="Q103" s="39" t="s">
        <v>376</v>
      </c>
      <c r="R103" s="1">
        <v>0</v>
      </c>
      <c r="S103" s="1">
        <v>0</v>
      </c>
      <c r="T103" s="1">
        <v>0</v>
      </c>
      <c r="U103" s="1">
        <v>0</v>
      </c>
      <c r="V103" s="1">
        <v>1</v>
      </c>
      <c r="W103" t="s">
        <v>95</v>
      </c>
    </row>
    <row r="104" spans="1:23" ht="33.75" x14ac:dyDescent="0.2">
      <c r="A104" t="s">
        <v>160</v>
      </c>
      <c r="B104" s="38" t="s">
        <v>363</v>
      </c>
      <c r="C104" s="39" t="s">
        <v>364</v>
      </c>
      <c r="D104" s="43" t="s">
        <v>365</v>
      </c>
      <c r="E104" s="43" t="s">
        <v>366</v>
      </c>
      <c r="F104" s="1">
        <v>424292.59</v>
      </c>
      <c r="G104" s="55">
        <v>419944.52247438056</v>
      </c>
      <c r="H104" s="55">
        <v>409321.22241178632</v>
      </c>
      <c r="I104" s="1">
        <v>0</v>
      </c>
      <c r="J104" s="1">
        <v>409321.22</v>
      </c>
      <c r="K104" s="1" t="s">
        <v>91</v>
      </c>
      <c r="L104" s="38" t="s">
        <v>29</v>
      </c>
      <c r="M104" s="39" t="s">
        <v>378</v>
      </c>
      <c r="N104" s="63" t="s">
        <v>150</v>
      </c>
      <c r="O104" s="38" t="s">
        <v>29</v>
      </c>
      <c r="P104" s="39" t="s">
        <v>150</v>
      </c>
      <c r="Q104" s="39" t="s">
        <v>379</v>
      </c>
      <c r="R104" s="1">
        <v>0</v>
      </c>
      <c r="S104" s="1">
        <v>0</v>
      </c>
      <c r="T104" s="1">
        <v>0</v>
      </c>
      <c r="U104" s="1">
        <v>0</v>
      </c>
      <c r="V104" s="1">
        <v>1</v>
      </c>
      <c r="W104" t="s">
        <v>95</v>
      </c>
    </row>
    <row r="105" spans="1:23" ht="33.75" x14ac:dyDescent="0.2">
      <c r="A105" t="s">
        <v>160</v>
      </c>
      <c r="B105" s="38" t="s">
        <v>363</v>
      </c>
      <c r="C105" s="39" t="s">
        <v>364</v>
      </c>
      <c r="D105" s="43" t="s">
        <v>365</v>
      </c>
      <c r="E105" s="43" t="s">
        <v>366</v>
      </c>
      <c r="F105" s="1">
        <v>424292.59</v>
      </c>
      <c r="G105" s="55">
        <v>419944.52247438056</v>
      </c>
      <c r="H105" s="55">
        <v>409321.22241178632</v>
      </c>
      <c r="I105" s="1">
        <v>0</v>
      </c>
      <c r="J105" s="1">
        <v>409321.22</v>
      </c>
      <c r="K105" s="1" t="s">
        <v>91</v>
      </c>
      <c r="L105" s="38" t="s">
        <v>30</v>
      </c>
      <c r="M105" s="39" t="s">
        <v>380</v>
      </c>
      <c r="N105" s="39" t="s">
        <v>223</v>
      </c>
      <c r="O105" s="38" t="s">
        <v>30</v>
      </c>
      <c r="P105" s="39" t="s">
        <v>223</v>
      </c>
      <c r="Q105" s="39" t="s">
        <v>223</v>
      </c>
      <c r="R105" s="1">
        <v>0</v>
      </c>
      <c r="S105" s="1">
        <v>0</v>
      </c>
      <c r="T105" s="1">
        <v>0</v>
      </c>
      <c r="U105" s="1">
        <v>0</v>
      </c>
      <c r="V105" s="1">
        <v>1</v>
      </c>
      <c r="W105" t="s">
        <v>95</v>
      </c>
    </row>
    <row r="106" spans="1:23" ht="45" x14ac:dyDescent="0.2">
      <c r="A106" t="s">
        <v>160</v>
      </c>
      <c r="B106" s="38" t="s">
        <v>363</v>
      </c>
      <c r="C106" s="39" t="s">
        <v>364</v>
      </c>
      <c r="D106" s="43" t="s">
        <v>365</v>
      </c>
      <c r="E106" s="43" t="s">
        <v>366</v>
      </c>
      <c r="F106" s="1">
        <v>424292.59</v>
      </c>
      <c r="G106" s="55">
        <v>419944.52247438056</v>
      </c>
      <c r="H106" s="55">
        <v>409321.22241178632</v>
      </c>
      <c r="I106" s="1">
        <v>0</v>
      </c>
      <c r="J106" s="1">
        <v>409321.22</v>
      </c>
      <c r="K106" s="1" t="s">
        <v>91</v>
      </c>
      <c r="L106" s="38" t="s">
        <v>29</v>
      </c>
      <c r="M106" s="39" t="s">
        <v>381</v>
      </c>
      <c r="N106" s="39" t="s">
        <v>382</v>
      </c>
      <c r="O106" s="38" t="s">
        <v>29</v>
      </c>
      <c r="P106" s="39" t="s">
        <v>382</v>
      </c>
      <c r="Q106" s="39" t="s">
        <v>383</v>
      </c>
      <c r="R106" s="1">
        <v>0</v>
      </c>
      <c r="S106" s="1">
        <v>0</v>
      </c>
      <c r="T106" s="1">
        <v>0</v>
      </c>
      <c r="U106" s="1">
        <v>0</v>
      </c>
      <c r="V106" s="1">
        <v>1</v>
      </c>
      <c r="W106" t="s">
        <v>95</v>
      </c>
    </row>
    <row r="107" spans="1:23" ht="45" x14ac:dyDescent="0.2">
      <c r="A107" t="s">
        <v>160</v>
      </c>
      <c r="B107" s="38" t="s">
        <v>363</v>
      </c>
      <c r="C107" s="39" t="s">
        <v>364</v>
      </c>
      <c r="D107" s="43" t="s">
        <v>365</v>
      </c>
      <c r="E107" s="43" t="s">
        <v>366</v>
      </c>
      <c r="F107" s="1">
        <v>424292.59</v>
      </c>
      <c r="G107" s="55">
        <v>419944.52247438056</v>
      </c>
      <c r="H107" s="55">
        <v>409321.22241178632</v>
      </c>
      <c r="I107" s="1">
        <v>0</v>
      </c>
      <c r="J107" s="1">
        <v>409321.22</v>
      </c>
      <c r="K107" s="1" t="s">
        <v>91</v>
      </c>
      <c r="L107" s="38" t="s">
        <v>30</v>
      </c>
      <c r="M107" s="39" t="s">
        <v>384</v>
      </c>
      <c r="N107" s="39" t="s">
        <v>150</v>
      </c>
      <c r="O107" s="38" t="s">
        <v>30</v>
      </c>
      <c r="P107" s="39" t="s">
        <v>150</v>
      </c>
      <c r="Q107" s="39" t="s">
        <v>384</v>
      </c>
      <c r="R107" s="1">
        <v>0</v>
      </c>
      <c r="S107" s="1">
        <v>0</v>
      </c>
      <c r="T107" s="1">
        <v>0</v>
      </c>
      <c r="U107" s="1">
        <v>0</v>
      </c>
      <c r="V107" s="1">
        <v>1</v>
      </c>
      <c r="W107" t="s">
        <v>95</v>
      </c>
    </row>
    <row r="108" spans="1:23" ht="45" x14ac:dyDescent="0.2">
      <c r="A108" t="s">
        <v>160</v>
      </c>
      <c r="B108" s="38" t="s">
        <v>363</v>
      </c>
      <c r="C108" s="39" t="s">
        <v>364</v>
      </c>
      <c r="D108" s="43" t="s">
        <v>365</v>
      </c>
      <c r="E108" s="43" t="s">
        <v>366</v>
      </c>
      <c r="F108" s="1">
        <v>424292.58</v>
      </c>
      <c r="G108" s="55">
        <v>419944.51257685851</v>
      </c>
      <c r="H108" s="55">
        <v>409321.21276464104</v>
      </c>
      <c r="I108" s="1">
        <v>0</v>
      </c>
      <c r="J108" s="1">
        <v>409321.22</v>
      </c>
      <c r="K108" s="1" t="s">
        <v>91</v>
      </c>
      <c r="L108" s="38" t="s">
        <v>29</v>
      </c>
      <c r="M108" s="39" t="s">
        <v>385</v>
      </c>
      <c r="N108" s="39" t="s">
        <v>386</v>
      </c>
      <c r="O108" s="38" t="s">
        <v>29</v>
      </c>
      <c r="P108" s="39" t="s">
        <v>386</v>
      </c>
      <c r="Q108" s="39" t="s">
        <v>387</v>
      </c>
      <c r="R108" s="1">
        <v>0</v>
      </c>
      <c r="S108" s="1">
        <v>0</v>
      </c>
      <c r="T108" s="1">
        <v>0</v>
      </c>
      <c r="U108" s="1">
        <v>0</v>
      </c>
      <c r="V108" s="1">
        <v>1</v>
      </c>
      <c r="W108" t="s">
        <v>95</v>
      </c>
    </row>
    <row r="109" spans="1:23" ht="33.75" x14ac:dyDescent="0.2">
      <c r="A109" t="s">
        <v>160</v>
      </c>
      <c r="B109" s="38" t="s">
        <v>363</v>
      </c>
      <c r="C109" s="39" t="s">
        <v>364</v>
      </c>
      <c r="D109" s="43" t="s">
        <v>365</v>
      </c>
      <c r="E109" s="43" t="s">
        <v>366</v>
      </c>
      <c r="F109" s="1">
        <v>424292.58</v>
      </c>
      <c r="G109" s="55">
        <v>419944.51257685851</v>
      </c>
      <c r="H109" s="55">
        <v>409321.21276464104</v>
      </c>
      <c r="I109" s="1">
        <v>0</v>
      </c>
      <c r="J109" s="1">
        <v>409321.22</v>
      </c>
      <c r="K109" s="1" t="s">
        <v>91</v>
      </c>
      <c r="L109" s="38" t="s">
        <v>30</v>
      </c>
      <c r="M109" s="39" t="s">
        <v>388</v>
      </c>
      <c r="N109" s="39" t="s">
        <v>150</v>
      </c>
      <c r="O109" s="38" t="s">
        <v>30</v>
      </c>
      <c r="P109" s="39" t="s">
        <v>150</v>
      </c>
      <c r="Q109" s="39" t="s">
        <v>388</v>
      </c>
      <c r="R109" s="1">
        <v>0</v>
      </c>
      <c r="S109" s="1">
        <v>0</v>
      </c>
      <c r="T109" s="1">
        <v>0</v>
      </c>
      <c r="U109" s="1">
        <v>0</v>
      </c>
      <c r="V109" s="1">
        <v>1</v>
      </c>
      <c r="W109" t="s">
        <v>95</v>
      </c>
    </row>
    <row r="110" spans="1:23" ht="56.25" x14ac:dyDescent="0.2">
      <c r="A110" t="s">
        <v>160</v>
      </c>
      <c r="B110" s="38" t="s">
        <v>389</v>
      </c>
      <c r="C110" s="39" t="s">
        <v>390</v>
      </c>
      <c r="D110" s="43" t="s">
        <v>365</v>
      </c>
      <c r="E110" s="43" t="s">
        <v>391</v>
      </c>
      <c r="F110" s="1">
        <v>1800327.77</v>
      </c>
      <c r="G110" s="47">
        <v>1657303.6</v>
      </c>
      <c r="H110" s="50">
        <v>1611031.79</v>
      </c>
      <c r="I110" s="1">
        <v>3532.41</v>
      </c>
      <c r="J110" s="1">
        <v>1607499.38</v>
      </c>
      <c r="K110" s="1" t="s">
        <v>91</v>
      </c>
      <c r="L110" s="38" t="s">
        <v>27</v>
      </c>
      <c r="M110" s="39" t="s">
        <v>392</v>
      </c>
      <c r="N110" s="39" t="s">
        <v>93</v>
      </c>
      <c r="O110" s="38" t="s">
        <v>27</v>
      </c>
      <c r="P110" s="39" t="s">
        <v>93</v>
      </c>
      <c r="Q110" s="39" t="s">
        <v>393</v>
      </c>
      <c r="R110" s="1">
        <v>0</v>
      </c>
      <c r="S110" s="1">
        <v>0</v>
      </c>
      <c r="T110" s="1">
        <v>0</v>
      </c>
      <c r="U110" s="1">
        <v>0</v>
      </c>
      <c r="V110" s="1">
        <v>1</v>
      </c>
      <c r="W110" t="s">
        <v>95</v>
      </c>
    </row>
    <row r="111" spans="1:23" ht="45" x14ac:dyDescent="0.2">
      <c r="A111" t="s">
        <v>160</v>
      </c>
      <c r="B111" s="38" t="s">
        <v>389</v>
      </c>
      <c r="C111" s="39" t="s">
        <v>390</v>
      </c>
      <c r="D111" s="43" t="s">
        <v>365</v>
      </c>
      <c r="E111" s="43" t="s">
        <v>391</v>
      </c>
      <c r="F111" s="1">
        <v>1800327.77</v>
      </c>
      <c r="G111" s="47">
        <v>1657303.6</v>
      </c>
      <c r="H111" s="50">
        <v>1611031.79</v>
      </c>
      <c r="I111" s="1">
        <v>3532.41</v>
      </c>
      <c r="J111" s="1">
        <v>1607499.38</v>
      </c>
      <c r="K111" s="1" t="s">
        <v>91</v>
      </c>
      <c r="L111" s="38" t="s">
        <v>96</v>
      </c>
      <c r="M111" s="39" t="s">
        <v>394</v>
      </c>
      <c r="N111" s="39" t="s">
        <v>232</v>
      </c>
      <c r="O111" s="38" t="s">
        <v>96</v>
      </c>
      <c r="P111" s="39" t="s">
        <v>232</v>
      </c>
      <c r="Q111" s="39" t="s">
        <v>394</v>
      </c>
      <c r="R111" s="1">
        <v>0</v>
      </c>
      <c r="S111" s="1">
        <v>0</v>
      </c>
      <c r="T111" s="1">
        <v>0</v>
      </c>
      <c r="U111" s="1">
        <v>0</v>
      </c>
      <c r="V111" s="1">
        <v>1</v>
      </c>
      <c r="W111" t="s">
        <v>95</v>
      </c>
    </row>
    <row r="112" spans="1:23" ht="45" x14ac:dyDescent="0.2">
      <c r="A112" t="s">
        <v>160</v>
      </c>
      <c r="B112" s="38" t="s">
        <v>389</v>
      </c>
      <c r="C112" s="39" t="s">
        <v>390</v>
      </c>
      <c r="D112" s="43" t="s">
        <v>365</v>
      </c>
      <c r="E112" s="43" t="s">
        <v>391</v>
      </c>
      <c r="F112" s="1">
        <v>600109.26</v>
      </c>
      <c r="G112" s="55">
        <v>552434.53640185529</v>
      </c>
      <c r="H112" s="55">
        <v>537010.5996495157</v>
      </c>
      <c r="I112" s="1">
        <v>1177.47</v>
      </c>
      <c r="J112" s="1">
        <v>535833.13</v>
      </c>
      <c r="K112" s="1" t="s">
        <v>91</v>
      </c>
      <c r="L112" s="38" t="s">
        <v>29</v>
      </c>
      <c r="M112" s="39" t="s">
        <v>395</v>
      </c>
      <c r="N112" s="39" t="s">
        <v>396</v>
      </c>
      <c r="O112" s="38" t="s">
        <v>29</v>
      </c>
      <c r="P112" s="39" t="s">
        <v>397</v>
      </c>
      <c r="Q112" s="39" t="s">
        <v>398</v>
      </c>
      <c r="R112" s="1">
        <v>0</v>
      </c>
      <c r="S112" s="1">
        <v>0</v>
      </c>
      <c r="T112" s="1">
        <v>0</v>
      </c>
      <c r="U112" s="1">
        <v>0</v>
      </c>
      <c r="V112" s="1">
        <v>1</v>
      </c>
      <c r="W112" t="s">
        <v>95</v>
      </c>
    </row>
    <row r="113" spans="1:23" ht="45" x14ac:dyDescent="0.2">
      <c r="A113" t="s">
        <v>160</v>
      </c>
      <c r="B113" s="38" t="s">
        <v>389</v>
      </c>
      <c r="C113" s="39" t="s">
        <v>390</v>
      </c>
      <c r="D113" s="43" t="s">
        <v>365</v>
      </c>
      <c r="E113" s="43" t="s">
        <v>391</v>
      </c>
      <c r="F113" s="1">
        <v>600109.26</v>
      </c>
      <c r="G113" s="55">
        <v>552434.53640185529</v>
      </c>
      <c r="H113" s="55">
        <v>537010.5996495157</v>
      </c>
      <c r="I113" s="1">
        <v>1177.47</v>
      </c>
      <c r="J113" s="1">
        <v>535833.13</v>
      </c>
      <c r="K113" s="1" t="s">
        <v>91</v>
      </c>
      <c r="L113" s="38" t="s">
        <v>30</v>
      </c>
      <c r="M113" s="39" t="s">
        <v>399</v>
      </c>
      <c r="N113" s="39" t="s">
        <v>400</v>
      </c>
      <c r="O113" s="38" t="s">
        <v>30</v>
      </c>
      <c r="P113" s="39" t="s">
        <v>400</v>
      </c>
      <c r="Q113" s="39" t="s">
        <v>399</v>
      </c>
      <c r="R113" s="1">
        <v>0</v>
      </c>
      <c r="S113" s="1">
        <v>0</v>
      </c>
      <c r="T113" s="1">
        <v>0</v>
      </c>
      <c r="U113" s="1">
        <v>0</v>
      </c>
      <c r="V113" s="1">
        <v>1</v>
      </c>
      <c r="W113" t="s">
        <v>95</v>
      </c>
    </row>
    <row r="114" spans="1:23" ht="45" x14ac:dyDescent="0.2">
      <c r="A114" t="s">
        <v>160</v>
      </c>
      <c r="B114" s="38" t="s">
        <v>389</v>
      </c>
      <c r="C114" s="39" t="s">
        <v>390</v>
      </c>
      <c r="D114" s="43" t="s">
        <v>365</v>
      </c>
      <c r="E114" s="43" t="s">
        <v>391</v>
      </c>
      <c r="F114" s="1">
        <v>600109.26</v>
      </c>
      <c r="G114" s="55">
        <v>552434.53640185529</v>
      </c>
      <c r="H114" s="55">
        <v>537010.5996495157</v>
      </c>
      <c r="I114" s="1">
        <v>1177.47</v>
      </c>
      <c r="J114" s="1">
        <v>535833.13</v>
      </c>
      <c r="K114" s="1" t="s">
        <v>91</v>
      </c>
      <c r="L114" s="38" t="s">
        <v>29</v>
      </c>
      <c r="M114" s="39" t="s">
        <v>401</v>
      </c>
      <c r="N114" s="39" t="s">
        <v>402</v>
      </c>
      <c r="O114" s="38" t="s">
        <v>29</v>
      </c>
      <c r="P114" s="39" t="s">
        <v>403</v>
      </c>
      <c r="Q114" s="39" t="s">
        <v>404</v>
      </c>
      <c r="R114" s="1">
        <v>0</v>
      </c>
      <c r="S114" s="1">
        <v>0</v>
      </c>
      <c r="T114" s="1">
        <v>0</v>
      </c>
      <c r="U114" s="1">
        <v>0</v>
      </c>
      <c r="V114" s="1">
        <v>1</v>
      </c>
      <c r="W114" t="s">
        <v>95</v>
      </c>
    </row>
    <row r="115" spans="1:23" ht="45" x14ac:dyDescent="0.2">
      <c r="A115" t="s">
        <v>160</v>
      </c>
      <c r="B115" s="38" t="s">
        <v>389</v>
      </c>
      <c r="C115" s="39" t="s">
        <v>390</v>
      </c>
      <c r="D115" s="43" t="s">
        <v>365</v>
      </c>
      <c r="E115" s="43" t="s">
        <v>391</v>
      </c>
      <c r="F115" s="1">
        <v>600109.26</v>
      </c>
      <c r="G115" s="55">
        <v>552434.53640185529</v>
      </c>
      <c r="H115" s="55">
        <v>537010.5996495157</v>
      </c>
      <c r="I115" s="1">
        <v>1177.47</v>
      </c>
      <c r="J115" s="1">
        <v>535833.13</v>
      </c>
      <c r="K115" s="1" t="s">
        <v>91</v>
      </c>
      <c r="L115" s="38" t="s">
        <v>30</v>
      </c>
      <c r="M115" s="39" t="s">
        <v>405</v>
      </c>
      <c r="N115" s="39" t="s">
        <v>406</v>
      </c>
      <c r="O115" s="38" t="s">
        <v>30</v>
      </c>
      <c r="P115" s="39" t="s">
        <v>406</v>
      </c>
      <c r="Q115" s="39" t="s">
        <v>405</v>
      </c>
      <c r="R115" s="1">
        <v>0</v>
      </c>
      <c r="S115" s="1">
        <v>0</v>
      </c>
      <c r="T115" s="1">
        <v>0</v>
      </c>
      <c r="U115" s="1">
        <v>0</v>
      </c>
      <c r="V115" s="1">
        <v>1</v>
      </c>
      <c r="W115" t="s">
        <v>95</v>
      </c>
    </row>
    <row r="116" spans="1:23" ht="45" x14ac:dyDescent="0.2">
      <c r="A116" t="s">
        <v>160</v>
      </c>
      <c r="B116" s="38" t="s">
        <v>389</v>
      </c>
      <c r="C116" s="39" t="s">
        <v>390</v>
      </c>
      <c r="D116" s="43" t="s">
        <v>365</v>
      </c>
      <c r="E116" s="43" t="s">
        <v>391</v>
      </c>
      <c r="F116" s="1">
        <v>600109.25</v>
      </c>
      <c r="G116" s="55">
        <v>552434.52719628939</v>
      </c>
      <c r="H116" s="55">
        <v>537010.59070096863</v>
      </c>
      <c r="I116" s="1">
        <v>1177.47</v>
      </c>
      <c r="J116" s="1">
        <v>535833.12</v>
      </c>
      <c r="K116" s="1" t="s">
        <v>91</v>
      </c>
      <c r="L116" s="38" t="s">
        <v>29</v>
      </c>
      <c r="M116" s="39" t="s">
        <v>407</v>
      </c>
      <c r="N116" s="39" t="s">
        <v>408</v>
      </c>
      <c r="O116" s="38" t="s">
        <v>29</v>
      </c>
      <c r="P116" s="39" t="s">
        <v>409</v>
      </c>
      <c r="Q116" s="39" t="s">
        <v>410</v>
      </c>
      <c r="R116" s="1">
        <v>0</v>
      </c>
      <c r="S116" s="1">
        <v>0</v>
      </c>
      <c r="T116" s="1">
        <v>0</v>
      </c>
      <c r="U116" s="1">
        <v>0</v>
      </c>
      <c r="V116" s="1">
        <v>1</v>
      </c>
      <c r="W116" t="s">
        <v>95</v>
      </c>
    </row>
    <row r="117" spans="1:23" ht="45" x14ac:dyDescent="0.2">
      <c r="A117" t="s">
        <v>160</v>
      </c>
      <c r="B117" s="38" t="s">
        <v>389</v>
      </c>
      <c r="C117" s="39" t="s">
        <v>390</v>
      </c>
      <c r="D117" s="43" t="s">
        <v>365</v>
      </c>
      <c r="E117" s="43" t="s">
        <v>391</v>
      </c>
      <c r="F117" s="1">
        <v>600109.25</v>
      </c>
      <c r="G117" s="55">
        <v>552434.52719628939</v>
      </c>
      <c r="H117" s="55">
        <v>537010.59070096863</v>
      </c>
      <c r="I117" s="1">
        <v>1177.47</v>
      </c>
      <c r="J117" s="1">
        <v>535833.12</v>
      </c>
      <c r="K117" s="1" t="s">
        <v>91</v>
      </c>
      <c r="L117" s="38" t="s">
        <v>30</v>
      </c>
      <c r="M117" s="39" t="s">
        <v>411</v>
      </c>
      <c r="N117" s="39" t="s">
        <v>412</v>
      </c>
      <c r="O117" s="38" t="s">
        <v>30</v>
      </c>
      <c r="P117" s="39" t="s">
        <v>412</v>
      </c>
      <c r="Q117" s="39" t="s">
        <v>411</v>
      </c>
      <c r="R117" s="1">
        <v>0</v>
      </c>
      <c r="S117" s="1">
        <v>0</v>
      </c>
      <c r="T117" s="1">
        <v>0</v>
      </c>
      <c r="U117" s="1">
        <v>0</v>
      </c>
      <c r="V117" s="1">
        <v>1</v>
      </c>
      <c r="W117" t="s">
        <v>95</v>
      </c>
    </row>
    <row r="118" spans="1:23" ht="78.75" x14ac:dyDescent="0.2">
      <c r="A118" t="s">
        <v>160</v>
      </c>
      <c r="B118" s="38" t="s">
        <v>413</v>
      </c>
      <c r="C118" s="39" t="s">
        <v>414</v>
      </c>
      <c r="D118" s="43" t="s">
        <v>365</v>
      </c>
      <c r="E118" s="43" t="s">
        <v>415</v>
      </c>
      <c r="F118" s="1">
        <v>1341627.95</v>
      </c>
      <c r="G118" s="47">
        <v>1336074.3600000001</v>
      </c>
      <c r="H118" s="50">
        <v>1310336.1399999999</v>
      </c>
      <c r="I118" s="1">
        <v>0</v>
      </c>
      <c r="J118" s="1">
        <v>1310336.1399999999</v>
      </c>
      <c r="K118" s="1" t="s">
        <v>91</v>
      </c>
      <c r="L118" s="38" t="s">
        <v>27</v>
      </c>
      <c r="M118" s="39" t="s">
        <v>416</v>
      </c>
      <c r="N118" s="39" t="s">
        <v>166</v>
      </c>
      <c r="O118" s="38" t="s">
        <v>27</v>
      </c>
      <c r="P118" s="39" t="s">
        <v>232</v>
      </c>
      <c r="Q118" s="39" t="s">
        <v>417</v>
      </c>
      <c r="R118" s="1"/>
      <c r="S118" s="1"/>
      <c r="T118" s="1"/>
      <c r="U118" s="1"/>
      <c r="V118" s="1"/>
      <c r="W118" t="s">
        <v>95</v>
      </c>
    </row>
    <row r="119" spans="1:23" ht="45" x14ac:dyDescent="0.2">
      <c r="A119" t="s">
        <v>160</v>
      </c>
      <c r="B119" s="38" t="s">
        <v>413</v>
      </c>
      <c r="C119" s="39" t="s">
        <v>414</v>
      </c>
      <c r="D119" s="43" t="s">
        <v>365</v>
      </c>
      <c r="E119" s="43" t="s">
        <v>415</v>
      </c>
      <c r="F119" s="1">
        <v>1341627.95</v>
      </c>
      <c r="G119" s="47">
        <v>1336074.3600000001</v>
      </c>
      <c r="H119" s="50">
        <v>1310336.1399999999</v>
      </c>
      <c r="I119" s="1">
        <v>0</v>
      </c>
      <c r="J119" s="1">
        <v>1310336.1399999999</v>
      </c>
      <c r="K119" s="1" t="s">
        <v>91</v>
      </c>
      <c r="L119" s="38" t="s">
        <v>96</v>
      </c>
      <c r="M119" s="39" t="s">
        <v>418</v>
      </c>
      <c r="N119" s="39" t="s">
        <v>419</v>
      </c>
      <c r="O119" s="38" t="s">
        <v>96</v>
      </c>
      <c r="P119" s="58" t="s">
        <v>1212</v>
      </c>
      <c r="Q119" s="39" t="s">
        <v>418</v>
      </c>
      <c r="R119" s="65">
        <v>0.6</v>
      </c>
      <c r="S119" s="65">
        <v>0.6</v>
      </c>
      <c r="T119" s="1"/>
      <c r="U119" s="1"/>
      <c r="V119" s="1"/>
      <c r="W119" t="s">
        <v>95</v>
      </c>
    </row>
    <row r="120" spans="1:23" ht="45" x14ac:dyDescent="0.2">
      <c r="A120" t="s">
        <v>160</v>
      </c>
      <c r="B120" s="38" t="s">
        <v>413</v>
      </c>
      <c r="C120" s="39" t="s">
        <v>414</v>
      </c>
      <c r="D120" s="43" t="s">
        <v>365</v>
      </c>
      <c r="E120" s="43" t="s">
        <v>415</v>
      </c>
      <c r="F120" s="1">
        <v>447209.32</v>
      </c>
      <c r="G120" s="55">
        <v>445358.12331953528</v>
      </c>
      <c r="H120" s="55">
        <v>436778.7165889208</v>
      </c>
      <c r="I120" s="1">
        <v>0</v>
      </c>
      <c r="J120" s="1">
        <v>436778.72</v>
      </c>
      <c r="K120" s="1" t="s">
        <v>91</v>
      </c>
      <c r="L120" s="38" t="s">
        <v>29</v>
      </c>
      <c r="M120" s="39" t="s">
        <v>420</v>
      </c>
      <c r="N120" s="39" t="s">
        <v>421</v>
      </c>
      <c r="O120" s="38" t="s">
        <v>29</v>
      </c>
      <c r="P120" s="39" t="s">
        <v>421</v>
      </c>
      <c r="Q120" s="39" t="s">
        <v>422</v>
      </c>
      <c r="R120" s="65">
        <v>0.5</v>
      </c>
      <c r="S120" s="65">
        <v>0.5</v>
      </c>
      <c r="T120" s="1">
        <v>0</v>
      </c>
      <c r="U120" s="1">
        <v>0</v>
      </c>
      <c r="V120" s="1">
        <v>0</v>
      </c>
      <c r="W120" t="s">
        <v>95</v>
      </c>
    </row>
    <row r="121" spans="1:23" ht="45" x14ac:dyDescent="0.2">
      <c r="A121" t="s">
        <v>160</v>
      </c>
      <c r="B121" s="38" t="s">
        <v>413</v>
      </c>
      <c r="C121" s="39" t="s">
        <v>414</v>
      </c>
      <c r="D121" s="43" t="s">
        <v>365</v>
      </c>
      <c r="E121" s="43" t="s">
        <v>415</v>
      </c>
      <c r="F121" s="1">
        <v>223604.66</v>
      </c>
      <c r="G121" s="55">
        <v>222679.06165976764</v>
      </c>
      <c r="H121" s="55">
        <v>218389.3582944604</v>
      </c>
      <c r="I121" s="1">
        <v>0</v>
      </c>
      <c r="J121" s="1">
        <v>218389.36</v>
      </c>
      <c r="K121" s="1" t="s">
        <v>91</v>
      </c>
      <c r="L121" s="38" t="s">
        <v>30</v>
      </c>
      <c r="M121" s="39" t="s">
        <v>423</v>
      </c>
      <c r="N121" s="39" t="s">
        <v>424</v>
      </c>
      <c r="O121" s="38" t="s">
        <v>30</v>
      </c>
      <c r="P121" s="39" t="s">
        <v>424</v>
      </c>
      <c r="Q121" s="39" t="s">
        <v>425</v>
      </c>
      <c r="R121" s="65">
        <v>1</v>
      </c>
      <c r="S121" s="65">
        <v>1</v>
      </c>
      <c r="T121" s="1">
        <f>(2604/2500)*100</f>
        <v>104.16000000000001</v>
      </c>
      <c r="U121" s="1">
        <v>2604</v>
      </c>
      <c r="V121" s="1">
        <v>2500</v>
      </c>
      <c r="W121" t="s">
        <v>95</v>
      </c>
    </row>
    <row r="122" spans="1:23" ht="45" x14ac:dyDescent="0.2">
      <c r="A122" t="s">
        <v>160</v>
      </c>
      <c r="B122" s="38" t="s">
        <v>413</v>
      </c>
      <c r="C122" s="39" t="s">
        <v>414</v>
      </c>
      <c r="D122" s="43" t="s">
        <v>365</v>
      </c>
      <c r="E122" s="43" t="s">
        <v>415</v>
      </c>
      <c r="F122" s="1">
        <v>223604.66</v>
      </c>
      <c r="G122" s="55">
        <v>222679.06165976764</v>
      </c>
      <c r="H122" s="55">
        <v>218389.3582944604</v>
      </c>
      <c r="I122" s="1">
        <v>0</v>
      </c>
      <c r="J122" s="1">
        <v>218389.36</v>
      </c>
      <c r="K122" s="1" t="s">
        <v>91</v>
      </c>
      <c r="L122" s="38" t="s">
        <v>30</v>
      </c>
      <c r="M122" s="39" t="s">
        <v>426</v>
      </c>
      <c r="N122" s="39" t="s">
        <v>427</v>
      </c>
      <c r="O122" s="38" t="s">
        <v>30</v>
      </c>
      <c r="P122" s="39" t="s">
        <v>427</v>
      </c>
      <c r="Q122" s="39" t="s">
        <v>428</v>
      </c>
      <c r="R122" s="65">
        <v>0.8</v>
      </c>
      <c r="S122" s="65">
        <v>0.8</v>
      </c>
      <c r="T122" s="1">
        <f>(1601/3200)*100</f>
        <v>50.031250000000007</v>
      </c>
      <c r="U122" s="1">
        <v>1601</v>
      </c>
      <c r="V122" s="1">
        <v>3200</v>
      </c>
      <c r="W122" t="s">
        <v>95</v>
      </c>
    </row>
    <row r="123" spans="1:23" ht="45" x14ac:dyDescent="0.2">
      <c r="A123" t="s">
        <v>160</v>
      </c>
      <c r="B123" s="38" t="s">
        <v>413</v>
      </c>
      <c r="C123" s="39" t="s">
        <v>414</v>
      </c>
      <c r="D123" s="43" t="s">
        <v>365</v>
      </c>
      <c r="E123" s="43" t="s">
        <v>415</v>
      </c>
      <c r="F123" s="1">
        <v>447209.32</v>
      </c>
      <c r="G123" s="55">
        <v>445358.12331953528</v>
      </c>
      <c r="H123" s="55">
        <v>436778.7165889208</v>
      </c>
      <c r="I123" s="1">
        <v>0</v>
      </c>
      <c r="J123" s="1">
        <v>436778.72</v>
      </c>
      <c r="K123" s="1" t="s">
        <v>91</v>
      </c>
      <c r="L123" s="38" t="s">
        <v>29</v>
      </c>
      <c r="M123" s="39" t="s">
        <v>429</v>
      </c>
      <c r="N123" s="39" t="s">
        <v>430</v>
      </c>
      <c r="O123" s="38" t="s">
        <v>29</v>
      </c>
      <c r="P123" s="39" t="s">
        <v>430</v>
      </c>
      <c r="Q123" s="39" t="s">
        <v>431</v>
      </c>
      <c r="R123" s="65">
        <v>0.5</v>
      </c>
      <c r="S123" s="65">
        <v>0.5</v>
      </c>
      <c r="T123" s="1">
        <v>0</v>
      </c>
      <c r="U123" s="1">
        <v>1</v>
      </c>
      <c r="V123" s="1">
        <v>0</v>
      </c>
      <c r="W123" t="s">
        <v>95</v>
      </c>
    </row>
    <row r="124" spans="1:23" ht="45" x14ac:dyDescent="0.2">
      <c r="A124" t="s">
        <v>160</v>
      </c>
      <c r="B124" s="38" t="s">
        <v>413</v>
      </c>
      <c r="C124" s="39" t="s">
        <v>414</v>
      </c>
      <c r="D124" s="43" t="s">
        <v>365</v>
      </c>
      <c r="E124" s="43" t="s">
        <v>415</v>
      </c>
      <c r="F124" s="1">
        <v>223604.66</v>
      </c>
      <c r="G124" s="55">
        <v>222679.06165976764</v>
      </c>
      <c r="H124" s="55">
        <v>218389.3582944604</v>
      </c>
      <c r="I124" s="1">
        <v>0</v>
      </c>
      <c r="J124" s="1">
        <v>218389.36</v>
      </c>
      <c r="K124" s="1" t="s">
        <v>91</v>
      </c>
      <c r="L124" s="38" t="s">
        <v>30</v>
      </c>
      <c r="M124" s="39" t="s">
        <v>432</v>
      </c>
      <c r="N124" s="39" t="s">
        <v>433</v>
      </c>
      <c r="O124" s="38" t="s">
        <v>30</v>
      </c>
      <c r="P124" s="39" t="s">
        <v>433</v>
      </c>
      <c r="Q124" s="39" t="s">
        <v>432</v>
      </c>
      <c r="R124" s="65">
        <v>0.5</v>
      </c>
      <c r="S124" s="65">
        <v>0.5</v>
      </c>
      <c r="T124" s="1">
        <v>0</v>
      </c>
      <c r="U124" s="1">
        <v>1</v>
      </c>
      <c r="V124" s="1">
        <v>0</v>
      </c>
      <c r="W124" t="s">
        <v>95</v>
      </c>
    </row>
    <row r="125" spans="1:23" ht="67.5" x14ac:dyDescent="0.2">
      <c r="A125" t="s">
        <v>160</v>
      </c>
      <c r="B125" s="38" t="s">
        <v>413</v>
      </c>
      <c r="C125" s="39" t="s">
        <v>414</v>
      </c>
      <c r="D125" s="43" t="s">
        <v>365</v>
      </c>
      <c r="E125" s="43" t="s">
        <v>415</v>
      </c>
      <c r="F125" s="1">
        <v>223604.66</v>
      </c>
      <c r="G125" s="55">
        <v>222679.06165976764</v>
      </c>
      <c r="H125" s="55">
        <v>218389.3582944604</v>
      </c>
      <c r="I125" s="1">
        <v>0</v>
      </c>
      <c r="J125" s="1">
        <v>218389.36</v>
      </c>
      <c r="K125" s="1" t="s">
        <v>91</v>
      </c>
      <c r="L125" s="38" t="s">
        <v>30</v>
      </c>
      <c r="M125" s="39" t="s">
        <v>434</v>
      </c>
      <c r="N125" s="39" t="s">
        <v>433</v>
      </c>
      <c r="O125" s="38" t="s">
        <v>30</v>
      </c>
      <c r="P125" s="39" t="s">
        <v>433</v>
      </c>
      <c r="Q125" s="39" t="s">
        <v>435</v>
      </c>
      <c r="R125" s="65">
        <v>0.5</v>
      </c>
      <c r="S125" s="65">
        <v>0.5</v>
      </c>
      <c r="T125" s="1">
        <v>0</v>
      </c>
      <c r="U125" s="1">
        <v>1</v>
      </c>
      <c r="V125" s="1">
        <v>0</v>
      </c>
      <c r="W125" t="s">
        <v>95</v>
      </c>
    </row>
    <row r="126" spans="1:23" ht="67.5" x14ac:dyDescent="0.2">
      <c r="A126" t="s">
        <v>160</v>
      </c>
      <c r="B126" s="38" t="s">
        <v>413</v>
      </c>
      <c r="C126" s="39" t="s">
        <v>414</v>
      </c>
      <c r="D126" s="43" t="s">
        <v>365</v>
      </c>
      <c r="E126" s="43" t="s">
        <v>415</v>
      </c>
      <c r="F126" s="1">
        <v>447209.31</v>
      </c>
      <c r="G126" s="55">
        <v>445358.11336092965</v>
      </c>
      <c r="H126" s="55">
        <v>436778.70682215836</v>
      </c>
      <c r="I126" s="1">
        <v>0</v>
      </c>
      <c r="J126" s="1">
        <v>436778.7</v>
      </c>
      <c r="K126" s="1" t="s">
        <v>91</v>
      </c>
      <c r="L126" s="38" t="s">
        <v>29</v>
      </c>
      <c r="M126" s="39" t="s">
        <v>436</v>
      </c>
      <c r="N126" s="39" t="s">
        <v>433</v>
      </c>
      <c r="O126" s="38" t="s">
        <v>29</v>
      </c>
      <c r="P126" s="39" t="s">
        <v>433</v>
      </c>
      <c r="Q126" s="39" t="s">
        <v>437</v>
      </c>
      <c r="R126" s="65">
        <v>1</v>
      </c>
      <c r="S126" s="65">
        <v>1</v>
      </c>
      <c r="T126" s="1">
        <v>0</v>
      </c>
      <c r="U126" s="1">
        <v>1</v>
      </c>
      <c r="V126" s="1">
        <v>0</v>
      </c>
      <c r="W126" t="s">
        <v>95</v>
      </c>
    </row>
    <row r="127" spans="1:23" ht="45" x14ac:dyDescent="0.2">
      <c r="A127" t="s">
        <v>160</v>
      </c>
      <c r="B127" s="38" t="s">
        <v>413</v>
      </c>
      <c r="C127" s="39" t="s">
        <v>414</v>
      </c>
      <c r="D127" s="43" t="s">
        <v>365</v>
      </c>
      <c r="E127" s="43" t="s">
        <v>415</v>
      </c>
      <c r="F127" s="1">
        <v>223604.66</v>
      </c>
      <c r="G127" s="55">
        <v>222679.06165976764</v>
      </c>
      <c r="H127" s="55">
        <v>218389.3582944604</v>
      </c>
      <c r="I127" s="1">
        <v>0</v>
      </c>
      <c r="J127" s="1">
        <v>218389.35</v>
      </c>
      <c r="K127" s="1" t="s">
        <v>91</v>
      </c>
      <c r="L127" s="38" t="s">
        <v>30</v>
      </c>
      <c r="M127" s="39" t="s">
        <v>438</v>
      </c>
      <c r="N127" s="39" t="s">
        <v>433</v>
      </c>
      <c r="O127" s="38" t="s">
        <v>30</v>
      </c>
      <c r="P127" s="39" t="s">
        <v>433</v>
      </c>
      <c r="Q127" s="39" t="s">
        <v>439</v>
      </c>
      <c r="R127" s="65">
        <v>1</v>
      </c>
      <c r="S127" s="65">
        <v>1</v>
      </c>
      <c r="T127" s="1">
        <v>0</v>
      </c>
      <c r="U127" s="1">
        <v>0</v>
      </c>
      <c r="V127" s="1">
        <v>0</v>
      </c>
      <c r="W127" t="s">
        <v>95</v>
      </c>
    </row>
    <row r="128" spans="1:23" ht="45" x14ac:dyDescent="0.2">
      <c r="A128" t="s">
        <v>160</v>
      </c>
      <c r="B128" s="38" t="s">
        <v>413</v>
      </c>
      <c r="C128" s="39" t="s">
        <v>414</v>
      </c>
      <c r="D128" s="43" t="s">
        <v>365</v>
      </c>
      <c r="E128" s="43" t="s">
        <v>415</v>
      </c>
      <c r="F128" s="1">
        <v>223604.65</v>
      </c>
      <c r="G128" s="55">
        <v>222679.05170116204</v>
      </c>
      <c r="H128" s="55">
        <v>218389.34852769802</v>
      </c>
      <c r="I128" s="1">
        <v>0</v>
      </c>
      <c r="J128" s="1">
        <v>218389.35</v>
      </c>
      <c r="K128" s="1" t="s">
        <v>91</v>
      </c>
      <c r="L128" s="38" t="s">
        <v>30</v>
      </c>
      <c r="M128" s="39" t="s">
        <v>440</v>
      </c>
      <c r="N128" s="39" t="s">
        <v>433</v>
      </c>
      <c r="O128" s="38" t="s">
        <v>30</v>
      </c>
      <c r="P128" s="39" t="s">
        <v>433</v>
      </c>
      <c r="Q128" s="39" t="s">
        <v>441</v>
      </c>
      <c r="R128" s="65">
        <v>0.5</v>
      </c>
      <c r="S128" s="65">
        <v>0.5</v>
      </c>
      <c r="T128" s="1">
        <f>0/7</f>
        <v>0</v>
      </c>
      <c r="U128" s="1">
        <v>7</v>
      </c>
      <c r="V128" s="1">
        <v>0</v>
      </c>
      <c r="W128" t="s">
        <v>95</v>
      </c>
    </row>
    <row r="129" spans="1:23" ht="45" x14ac:dyDescent="0.2">
      <c r="A129" t="s">
        <v>160</v>
      </c>
      <c r="B129" s="38" t="s">
        <v>442</v>
      </c>
      <c r="C129" s="39" t="s">
        <v>443</v>
      </c>
      <c r="D129" s="43" t="s">
        <v>444</v>
      </c>
      <c r="E129" s="43" t="s">
        <v>445</v>
      </c>
      <c r="F129" s="1">
        <v>33060557.859999999</v>
      </c>
      <c r="G129" s="47">
        <v>33033250.940000001</v>
      </c>
      <c r="H129" s="50">
        <v>18856260.91</v>
      </c>
      <c r="I129" s="1">
        <v>28657.39</v>
      </c>
      <c r="J129" s="1">
        <v>18827603.52</v>
      </c>
      <c r="K129" s="1" t="s">
        <v>91</v>
      </c>
      <c r="L129" s="38" t="s">
        <v>27</v>
      </c>
      <c r="M129" s="39" t="s">
        <v>446</v>
      </c>
      <c r="N129" s="39" t="s">
        <v>93</v>
      </c>
      <c r="O129" s="38" t="s">
        <v>27</v>
      </c>
      <c r="P129" s="39" t="s">
        <v>93</v>
      </c>
      <c r="Q129" s="39" t="s">
        <v>447</v>
      </c>
      <c r="R129" s="1"/>
      <c r="S129" s="1"/>
      <c r="T129" s="1"/>
      <c r="U129" s="1"/>
      <c r="V129" s="1"/>
      <c r="W129" t="s">
        <v>95</v>
      </c>
    </row>
    <row r="130" spans="1:23" ht="45" x14ac:dyDescent="0.2">
      <c r="A130" t="s">
        <v>160</v>
      </c>
      <c r="B130" s="38" t="s">
        <v>442</v>
      </c>
      <c r="C130" s="39" t="s">
        <v>443</v>
      </c>
      <c r="D130" s="43" t="s">
        <v>444</v>
      </c>
      <c r="E130" s="43" t="s">
        <v>445</v>
      </c>
      <c r="F130" s="1">
        <v>33060557.859999999</v>
      </c>
      <c r="G130" s="47">
        <v>33033250.940000001</v>
      </c>
      <c r="H130" s="50">
        <v>18856260.91</v>
      </c>
      <c r="I130" s="1">
        <v>28657.39</v>
      </c>
      <c r="J130" s="1">
        <v>18827603.52</v>
      </c>
      <c r="K130" s="1" t="s">
        <v>91</v>
      </c>
      <c r="L130" s="38" t="s">
        <v>96</v>
      </c>
      <c r="M130" s="39" t="s">
        <v>448</v>
      </c>
      <c r="N130" s="39" t="s">
        <v>449</v>
      </c>
      <c r="O130" s="38" t="s">
        <v>96</v>
      </c>
      <c r="P130" s="39" t="s">
        <v>449</v>
      </c>
      <c r="Q130" s="39" t="s">
        <v>448</v>
      </c>
      <c r="R130" s="65">
        <v>0.5</v>
      </c>
      <c r="S130" s="65">
        <v>0.5</v>
      </c>
      <c r="T130" s="65">
        <v>1</v>
      </c>
      <c r="U130" s="1">
        <v>1</v>
      </c>
      <c r="V130" s="1">
        <v>1</v>
      </c>
      <c r="W130" t="s">
        <v>95</v>
      </c>
    </row>
    <row r="131" spans="1:23" ht="45" x14ac:dyDescent="0.2">
      <c r="A131" t="s">
        <v>160</v>
      </c>
      <c r="B131" s="38" t="s">
        <v>442</v>
      </c>
      <c r="C131" s="39" t="s">
        <v>443</v>
      </c>
      <c r="D131" s="43" t="s">
        <v>444</v>
      </c>
      <c r="E131" s="43" t="s">
        <v>445</v>
      </c>
      <c r="F131" s="1">
        <v>8265139.46</v>
      </c>
      <c r="G131" s="55">
        <v>8258312.7300041309</v>
      </c>
      <c r="H131" s="55">
        <v>4714065.2246482242</v>
      </c>
      <c r="I131" s="1">
        <v>7164.36</v>
      </c>
      <c r="J131" s="1">
        <v>4706900.88</v>
      </c>
      <c r="K131" s="1" t="s">
        <v>91</v>
      </c>
      <c r="L131" s="38" t="s">
        <v>29</v>
      </c>
      <c r="M131" s="39" t="s">
        <v>450</v>
      </c>
      <c r="N131" s="39" t="s">
        <v>451</v>
      </c>
      <c r="O131" s="38" t="s">
        <v>29</v>
      </c>
      <c r="P131" s="39" t="s">
        <v>451</v>
      </c>
      <c r="Q131" s="39" t="s">
        <v>452</v>
      </c>
      <c r="R131" s="65">
        <v>1</v>
      </c>
      <c r="S131" s="65">
        <v>1</v>
      </c>
      <c r="T131" s="65">
        <v>1</v>
      </c>
      <c r="U131" s="1">
        <v>37</v>
      </c>
      <c r="V131" s="1">
        <v>37</v>
      </c>
      <c r="W131" t="s">
        <v>95</v>
      </c>
    </row>
    <row r="132" spans="1:23" ht="45" x14ac:dyDescent="0.2">
      <c r="A132" t="s">
        <v>160</v>
      </c>
      <c r="B132" s="38" t="s">
        <v>442</v>
      </c>
      <c r="C132" s="39" t="s">
        <v>443</v>
      </c>
      <c r="D132" s="43" t="s">
        <v>444</v>
      </c>
      <c r="E132" s="43" t="s">
        <v>445</v>
      </c>
      <c r="F132" s="1">
        <v>4132569.73</v>
      </c>
      <c r="G132" s="55">
        <v>4129156.3650020654</v>
      </c>
      <c r="H132" s="55">
        <v>2357032.6123241121</v>
      </c>
      <c r="I132" s="1">
        <v>3582.18</v>
      </c>
      <c r="J132" s="1">
        <v>2353450.44</v>
      </c>
      <c r="K132" s="1" t="s">
        <v>91</v>
      </c>
      <c r="L132" s="38" t="s">
        <v>30</v>
      </c>
      <c r="M132" s="39" t="s">
        <v>453</v>
      </c>
      <c r="N132" s="39" t="s">
        <v>454</v>
      </c>
      <c r="O132" s="38" t="s">
        <v>30</v>
      </c>
      <c r="P132" s="39" t="s">
        <v>454</v>
      </c>
      <c r="Q132" s="39" t="s">
        <v>455</v>
      </c>
      <c r="R132" s="65">
        <v>1</v>
      </c>
      <c r="S132" s="65">
        <v>1</v>
      </c>
      <c r="T132" s="65">
        <v>1</v>
      </c>
      <c r="U132" s="1">
        <v>1</v>
      </c>
      <c r="V132" s="1">
        <v>1</v>
      </c>
      <c r="W132" t="s">
        <v>95</v>
      </c>
    </row>
    <row r="133" spans="1:23" ht="45" x14ac:dyDescent="0.2">
      <c r="A133" t="s">
        <v>160</v>
      </c>
      <c r="B133" s="38" t="s">
        <v>442</v>
      </c>
      <c r="C133" s="39" t="s">
        <v>443</v>
      </c>
      <c r="D133" s="43" t="s">
        <v>444</v>
      </c>
      <c r="E133" s="43" t="s">
        <v>445</v>
      </c>
      <c r="F133" s="1">
        <v>4132569.73</v>
      </c>
      <c r="G133" s="55">
        <v>4129156.3650020654</v>
      </c>
      <c r="H133" s="55">
        <v>2357032.6123241121</v>
      </c>
      <c r="I133" s="1">
        <v>3582.18</v>
      </c>
      <c r="J133" s="1">
        <v>2353450.44</v>
      </c>
      <c r="K133" s="1" t="s">
        <v>91</v>
      </c>
      <c r="L133" s="38" t="s">
        <v>30</v>
      </c>
      <c r="M133" s="39" t="s">
        <v>456</v>
      </c>
      <c r="N133" s="39" t="s">
        <v>457</v>
      </c>
      <c r="O133" s="38" t="s">
        <v>30</v>
      </c>
      <c r="P133" s="39" t="s">
        <v>457</v>
      </c>
      <c r="Q133" s="61" t="s">
        <v>456</v>
      </c>
      <c r="R133" s="65">
        <v>1</v>
      </c>
      <c r="S133" s="65">
        <v>1</v>
      </c>
      <c r="T133" s="1">
        <f>+(23432/29689)</f>
        <v>0.78924854323149984</v>
      </c>
      <c r="U133" s="1">
        <v>23432038</v>
      </c>
      <c r="V133" s="1">
        <v>29689893</v>
      </c>
      <c r="W133" t="s">
        <v>95</v>
      </c>
    </row>
    <row r="134" spans="1:23" ht="45" x14ac:dyDescent="0.2">
      <c r="A134" t="s">
        <v>160</v>
      </c>
      <c r="B134" s="38" t="s">
        <v>442</v>
      </c>
      <c r="C134" s="39" t="s">
        <v>443</v>
      </c>
      <c r="D134" s="43" t="s">
        <v>444</v>
      </c>
      <c r="E134" s="43" t="s">
        <v>445</v>
      </c>
      <c r="F134" s="1">
        <v>8265139.46</v>
      </c>
      <c r="G134" s="55">
        <v>8258312.7300041309</v>
      </c>
      <c r="H134" s="55">
        <v>4714065.2246482242</v>
      </c>
      <c r="I134" s="1">
        <v>7164.35</v>
      </c>
      <c r="J134" s="1">
        <v>4706900.88</v>
      </c>
      <c r="K134" s="1" t="s">
        <v>91</v>
      </c>
      <c r="L134" s="38" t="s">
        <v>29</v>
      </c>
      <c r="M134" s="39" t="s">
        <v>458</v>
      </c>
      <c r="N134" s="39" t="s">
        <v>459</v>
      </c>
      <c r="O134" s="38" t="s">
        <v>29</v>
      </c>
      <c r="P134" s="39" t="s">
        <v>459</v>
      </c>
      <c r="Q134" s="39" t="s">
        <v>460</v>
      </c>
      <c r="R134" s="65">
        <v>1</v>
      </c>
      <c r="S134" s="65">
        <v>1</v>
      </c>
      <c r="T134" s="65">
        <v>1</v>
      </c>
      <c r="U134" s="1">
        <v>113</v>
      </c>
      <c r="V134" s="1">
        <v>113</v>
      </c>
      <c r="W134" t="s">
        <v>95</v>
      </c>
    </row>
    <row r="135" spans="1:23" ht="45" x14ac:dyDescent="0.2">
      <c r="A135" t="s">
        <v>160</v>
      </c>
      <c r="B135" s="38" t="s">
        <v>442</v>
      </c>
      <c r="C135" s="39" t="s">
        <v>443</v>
      </c>
      <c r="D135" s="43" t="s">
        <v>444</v>
      </c>
      <c r="E135" s="43" t="s">
        <v>445</v>
      </c>
      <c r="F135" s="1">
        <v>4132569.73</v>
      </c>
      <c r="G135" s="55">
        <v>4129156.3650020654</v>
      </c>
      <c r="H135" s="55">
        <v>2357032.6123241121</v>
      </c>
      <c r="I135" s="1">
        <v>3582.18</v>
      </c>
      <c r="J135" s="1">
        <v>2353450.44</v>
      </c>
      <c r="K135" s="1" t="s">
        <v>91</v>
      </c>
      <c r="L135" s="38" t="s">
        <v>30</v>
      </c>
      <c r="M135" s="39" t="s">
        <v>461</v>
      </c>
      <c r="N135" s="39" t="s">
        <v>462</v>
      </c>
      <c r="O135" s="38" t="s">
        <v>30</v>
      </c>
      <c r="P135" s="39" t="s">
        <v>462</v>
      </c>
      <c r="Q135" s="39" t="s">
        <v>463</v>
      </c>
      <c r="R135" s="65">
        <v>1</v>
      </c>
      <c r="S135" s="65">
        <v>1</v>
      </c>
      <c r="T135" s="65">
        <v>1</v>
      </c>
      <c r="U135" s="1">
        <v>29689893</v>
      </c>
      <c r="V135" s="1">
        <v>29689893</v>
      </c>
      <c r="W135" t="s">
        <v>95</v>
      </c>
    </row>
    <row r="136" spans="1:23" ht="45" x14ac:dyDescent="0.2">
      <c r="A136" t="s">
        <v>160</v>
      </c>
      <c r="B136" s="38" t="s">
        <v>442</v>
      </c>
      <c r="C136" s="39" t="s">
        <v>443</v>
      </c>
      <c r="D136" s="43" t="s">
        <v>444</v>
      </c>
      <c r="E136" s="43" t="s">
        <v>445</v>
      </c>
      <c r="F136" s="1">
        <v>4132569.73</v>
      </c>
      <c r="G136" s="55">
        <v>4129156.3650020654</v>
      </c>
      <c r="H136" s="55">
        <v>2357032.6123241121</v>
      </c>
      <c r="I136" s="1">
        <v>3582.17</v>
      </c>
      <c r="J136" s="1">
        <v>2353450.44</v>
      </c>
      <c r="K136" s="1" t="s">
        <v>91</v>
      </c>
      <c r="L136" s="38" t="s">
        <v>30</v>
      </c>
      <c r="M136" s="39" t="s">
        <v>464</v>
      </c>
      <c r="N136" s="39" t="s">
        <v>465</v>
      </c>
      <c r="O136" s="38" t="s">
        <v>30</v>
      </c>
      <c r="P136" s="39" t="s">
        <v>465</v>
      </c>
      <c r="Q136" s="39" t="s">
        <v>464</v>
      </c>
      <c r="R136" s="65">
        <v>1</v>
      </c>
      <c r="S136" s="65">
        <v>1</v>
      </c>
      <c r="T136" s="1">
        <f>(173/180)*100</f>
        <v>96.111111111111114</v>
      </c>
      <c r="U136" s="1">
        <v>173</v>
      </c>
      <c r="V136" s="1">
        <v>180</v>
      </c>
      <c r="W136" t="s">
        <v>95</v>
      </c>
    </row>
    <row r="137" spans="1:23" ht="45" x14ac:dyDescent="0.2">
      <c r="A137" t="s">
        <v>160</v>
      </c>
      <c r="B137" s="38" t="s">
        <v>442</v>
      </c>
      <c r="C137" s="39" t="s">
        <v>443</v>
      </c>
      <c r="D137" s="43" t="s">
        <v>444</v>
      </c>
      <c r="E137" s="43" t="s">
        <v>445</v>
      </c>
      <c r="F137" s="1">
        <v>8265139.46</v>
      </c>
      <c r="G137" s="55">
        <v>8258312.7300041309</v>
      </c>
      <c r="H137" s="55">
        <v>4714065.2246482242</v>
      </c>
      <c r="I137" s="1">
        <v>7164.34</v>
      </c>
      <c r="J137" s="1">
        <v>4706900.88</v>
      </c>
      <c r="K137" s="1" t="s">
        <v>91</v>
      </c>
      <c r="L137" s="38" t="s">
        <v>29</v>
      </c>
      <c r="M137" s="39" t="s">
        <v>466</v>
      </c>
      <c r="N137" s="39" t="s">
        <v>467</v>
      </c>
      <c r="O137" s="38" t="s">
        <v>29</v>
      </c>
      <c r="P137" s="39" t="s">
        <v>467</v>
      </c>
      <c r="Q137" s="39" t="s">
        <v>468</v>
      </c>
      <c r="R137" s="65">
        <v>1</v>
      </c>
      <c r="S137" s="65">
        <v>1</v>
      </c>
      <c r="T137" s="1">
        <f>(617/705)*100</f>
        <v>87.517730496453908</v>
      </c>
      <c r="U137" s="1">
        <v>617</v>
      </c>
      <c r="V137" s="1">
        <v>705</v>
      </c>
      <c r="W137" t="s">
        <v>95</v>
      </c>
    </row>
    <row r="138" spans="1:23" ht="45" x14ac:dyDescent="0.2">
      <c r="A138" t="s">
        <v>160</v>
      </c>
      <c r="B138" s="38" t="s">
        <v>442</v>
      </c>
      <c r="C138" s="39" t="s">
        <v>443</v>
      </c>
      <c r="D138" s="43" t="s">
        <v>444</v>
      </c>
      <c r="E138" s="43" t="s">
        <v>445</v>
      </c>
      <c r="F138" s="1">
        <v>4132569.73</v>
      </c>
      <c r="G138" s="55">
        <v>4129156.3650020654</v>
      </c>
      <c r="H138" s="55">
        <v>2357032.6123241121</v>
      </c>
      <c r="I138" s="1">
        <v>3582.17</v>
      </c>
      <c r="J138" s="1">
        <v>2353450.44</v>
      </c>
      <c r="K138" s="1" t="s">
        <v>91</v>
      </c>
      <c r="L138" s="38" t="s">
        <v>30</v>
      </c>
      <c r="M138" s="39" t="s">
        <v>469</v>
      </c>
      <c r="N138" s="39" t="s">
        <v>457</v>
      </c>
      <c r="O138" s="38" t="s">
        <v>30</v>
      </c>
      <c r="P138" s="39" t="s">
        <v>457</v>
      </c>
      <c r="Q138" s="39" t="s">
        <v>469</v>
      </c>
      <c r="R138" s="65">
        <v>1</v>
      </c>
      <c r="S138" s="65">
        <v>1</v>
      </c>
      <c r="T138" s="1">
        <v>0</v>
      </c>
      <c r="U138" s="69">
        <v>0</v>
      </c>
      <c r="V138" s="1"/>
      <c r="W138" t="s">
        <v>95</v>
      </c>
    </row>
    <row r="139" spans="1:23" ht="45" x14ac:dyDescent="0.2">
      <c r="A139" t="s">
        <v>160</v>
      </c>
      <c r="B139" s="38" t="s">
        <v>442</v>
      </c>
      <c r="C139" s="39" t="s">
        <v>443</v>
      </c>
      <c r="D139" s="43" t="s">
        <v>444</v>
      </c>
      <c r="E139" s="43" t="s">
        <v>445</v>
      </c>
      <c r="F139" s="1">
        <v>4132569.73</v>
      </c>
      <c r="G139" s="55">
        <v>4129156.3650020654</v>
      </c>
      <c r="H139" s="55">
        <v>2357032.6123241121</v>
      </c>
      <c r="I139" s="1">
        <v>3582.17</v>
      </c>
      <c r="J139" s="1">
        <v>2353450.44</v>
      </c>
      <c r="K139" s="1" t="s">
        <v>91</v>
      </c>
      <c r="L139" s="38" t="s">
        <v>30</v>
      </c>
      <c r="M139" s="39" t="s">
        <v>470</v>
      </c>
      <c r="N139" s="39" t="s">
        <v>471</v>
      </c>
      <c r="O139" s="38" t="s">
        <v>30</v>
      </c>
      <c r="P139" s="39" t="s">
        <v>471</v>
      </c>
      <c r="Q139" s="39" t="s">
        <v>470</v>
      </c>
      <c r="R139" s="65">
        <v>0.94</v>
      </c>
      <c r="S139" s="65">
        <v>0.94</v>
      </c>
      <c r="T139" s="1">
        <f>(11797/15195)*100</f>
        <v>77.63738071734123</v>
      </c>
      <c r="U139" s="1">
        <v>11787</v>
      </c>
      <c r="V139" s="1">
        <v>15195</v>
      </c>
      <c r="W139" t="s">
        <v>95</v>
      </c>
    </row>
    <row r="140" spans="1:23" ht="45" x14ac:dyDescent="0.2">
      <c r="A140" t="s">
        <v>160</v>
      </c>
      <c r="B140" s="38" t="s">
        <v>442</v>
      </c>
      <c r="C140" s="39" t="s">
        <v>443</v>
      </c>
      <c r="D140" s="43" t="s">
        <v>444</v>
      </c>
      <c r="E140" s="43" t="s">
        <v>445</v>
      </c>
      <c r="F140" s="1">
        <v>8265139.4800000004</v>
      </c>
      <c r="G140" s="55">
        <v>8258312.7499876106</v>
      </c>
      <c r="H140" s="55">
        <v>4714065.2360553276</v>
      </c>
      <c r="I140" s="1">
        <v>7164.34</v>
      </c>
      <c r="J140" s="1">
        <v>4706900.88</v>
      </c>
      <c r="K140" s="1" t="s">
        <v>91</v>
      </c>
      <c r="L140" s="38" t="s">
        <v>29</v>
      </c>
      <c r="M140" s="39" t="s">
        <v>472</v>
      </c>
      <c r="N140" s="39" t="s">
        <v>473</v>
      </c>
      <c r="O140" s="38" t="s">
        <v>29</v>
      </c>
      <c r="P140" s="39" t="s">
        <v>473</v>
      </c>
      <c r="Q140" s="39" t="s">
        <v>474</v>
      </c>
      <c r="R140" s="65">
        <v>0.5</v>
      </c>
      <c r="S140" s="65">
        <v>0.5</v>
      </c>
      <c r="T140" s="1">
        <f>(40/128)*100</f>
        <v>31.25</v>
      </c>
      <c r="U140" s="1">
        <v>40</v>
      </c>
      <c r="V140" s="1">
        <v>128</v>
      </c>
      <c r="W140" t="s">
        <v>95</v>
      </c>
    </row>
    <row r="141" spans="1:23" ht="45" x14ac:dyDescent="0.2">
      <c r="A141" t="s">
        <v>160</v>
      </c>
      <c r="B141" s="38" t="s">
        <v>442</v>
      </c>
      <c r="C141" s="39" t="s">
        <v>443</v>
      </c>
      <c r="D141" s="43" t="s">
        <v>444</v>
      </c>
      <c r="E141" s="43" t="s">
        <v>445</v>
      </c>
      <c r="F141" s="1">
        <v>4132569.74</v>
      </c>
      <c r="G141" s="55">
        <v>4129156.3749938053</v>
      </c>
      <c r="H141" s="55">
        <v>2357032.6180276638</v>
      </c>
      <c r="I141" s="1">
        <v>3582.17</v>
      </c>
      <c r="J141" s="1">
        <v>2353450.44</v>
      </c>
      <c r="K141" s="1" t="s">
        <v>91</v>
      </c>
      <c r="L141" s="38" t="s">
        <v>30</v>
      </c>
      <c r="M141" s="39" t="s">
        <v>475</v>
      </c>
      <c r="N141" s="39" t="s">
        <v>473</v>
      </c>
      <c r="O141" s="38" t="s">
        <v>30</v>
      </c>
      <c r="P141" s="39" t="s">
        <v>473</v>
      </c>
      <c r="Q141" s="39" t="s">
        <v>476</v>
      </c>
      <c r="R141" s="65">
        <v>0.5</v>
      </c>
      <c r="S141" s="65">
        <v>0.5</v>
      </c>
      <c r="T141" s="1">
        <f>(40/128)*100</f>
        <v>31.25</v>
      </c>
      <c r="U141" s="1">
        <v>40</v>
      </c>
      <c r="V141" s="1">
        <v>128</v>
      </c>
      <c r="W141" t="s">
        <v>95</v>
      </c>
    </row>
    <row r="142" spans="1:23" ht="45" x14ac:dyDescent="0.2">
      <c r="A142" t="s">
        <v>160</v>
      </c>
      <c r="B142" s="38" t="s">
        <v>442</v>
      </c>
      <c r="C142" s="39" t="s">
        <v>443</v>
      </c>
      <c r="D142" s="43" t="s">
        <v>444</v>
      </c>
      <c r="E142" s="43" t="s">
        <v>445</v>
      </c>
      <c r="F142" s="1">
        <v>4132569.74</v>
      </c>
      <c r="G142" s="55">
        <v>4129156.3749938053</v>
      </c>
      <c r="H142" s="55">
        <v>2357032.6180276638</v>
      </c>
      <c r="I142" s="1">
        <v>3582.17</v>
      </c>
      <c r="J142" s="1">
        <v>2353450.44</v>
      </c>
      <c r="K142" s="1" t="s">
        <v>91</v>
      </c>
      <c r="L142" s="38" t="s">
        <v>30</v>
      </c>
      <c r="M142" s="39" t="s">
        <v>477</v>
      </c>
      <c r="N142" s="39" t="s">
        <v>478</v>
      </c>
      <c r="O142" s="38" t="s">
        <v>30</v>
      </c>
      <c r="P142" s="39" t="s">
        <v>478</v>
      </c>
      <c r="Q142" s="39" t="s">
        <v>479</v>
      </c>
      <c r="R142" s="65">
        <v>1</v>
      </c>
      <c r="S142" s="65">
        <v>1</v>
      </c>
      <c r="T142" s="1">
        <f>(351/241)*100</f>
        <v>145.64315352697093</v>
      </c>
      <c r="U142" s="1">
        <v>351</v>
      </c>
      <c r="V142" s="1">
        <v>241</v>
      </c>
      <c r="W142" t="s">
        <v>95</v>
      </c>
    </row>
    <row r="143" spans="1:23" ht="33.75" x14ac:dyDescent="0.2">
      <c r="A143" t="s">
        <v>160</v>
      </c>
      <c r="B143" s="38" t="s">
        <v>480</v>
      </c>
      <c r="C143" s="39" t="s">
        <v>481</v>
      </c>
      <c r="D143" s="43" t="s">
        <v>482</v>
      </c>
      <c r="E143" s="43" t="s">
        <v>483</v>
      </c>
      <c r="F143" s="1">
        <v>7496549.54</v>
      </c>
      <c r="G143" s="47">
        <v>7472419.7300000004</v>
      </c>
      <c r="H143" s="50">
        <v>6495157.3300000001</v>
      </c>
      <c r="I143" s="1">
        <v>82116.31</v>
      </c>
      <c r="J143" s="1">
        <v>6413041.0199999996</v>
      </c>
      <c r="K143" s="1" t="s">
        <v>91</v>
      </c>
      <c r="L143" s="38" t="s">
        <v>27</v>
      </c>
      <c r="M143" s="39" t="s">
        <v>484</v>
      </c>
      <c r="N143" s="39" t="s">
        <v>93</v>
      </c>
      <c r="O143" s="38" t="s">
        <v>27</v>
      </c>
      <c r="P143" s="39" t="s">
        <v>93</v>
      </c>
      <c r="Q143" s="39" t="s">
        <v>485</v>
      </c>
      <c r="R143" s="1"/>
      <c r="S143" s="1"/>
      <c r="T143" s="1"/>
      <c r="U143" s="1"/>
      <c r="V143" s="1"/>
      <c r="W143" t="s">
        <v>95</v>
      </c>
    </row>
    <row r="144" spans="1:23" ht="33.75" x14ac:dyDescent="0.2">
      <c r="A144" t="s">
        <v>160</v>
      </c>
      <c r="B144" s="38" t="s">
        <v>480</v>
      </c>
      <c r="C144" s="39" t="s">
        <v>481</v>
      </c>
      <c r="D144" s="43" t="s">
        <v>482</v>
      </c>
      <c r="E144" s="43" t="s">
        <v>483</v>
      </c>
      <c r="F144" s="1">
        <v>7496549.54</v>
      </c>
      <c r="G144" s="47">
        <v>7472419.7300000004</v>
      </c>
      <c r="H144" s="50">
        <v>6495157.3300000001</v>
      </c>
      <c r="I144" s="1">
        <v>82116.31</v>
      </c>
      <c r="J144" s="1">
        <v>6413041.0199999996</v>
      </c>
      <c r="K144" s="1" t="s">
        <v>91</v>
      </c>
      <c r="L144" s="38" t="s">
        <v>96</v>
      </c>
      <c r="M144" s="39" t="s">
        <v>486</v>
      </c>
      <c r="N144" s="39" t="s">
        <v>487</v>
      </c>
      <c r="O144" s="38" t="s">
        <v>96</v>
      </c>
      <c r="P144" s="39" t="s">
        <v>487</v>
      </c>
      <c r="Q144" s="39" t="s">
        <v>486</v>
      </c>
      <c r="R144" s="1">
        <v>0</v>
      </c>
      <c r="S144" s="1">
        <v>0</v>
      </c>
      <c r="T144" s="1">
        <v>0</v>
      </c>
      <c r="U144" s="1">
        <v>0</v>
      </c>
      <c r="V144" s="1">
        <v>1</v>
      </c>
      <c r="W144" t="s">
        <v>95</v>
      </c>
    </row>
    <row r="145" spans="1:23" ht="33.75" x14ac:dyDescent="0.2">
      <c r="A145" t="s">
        <v>160</v>
      </c>
      <c r="B145" s="38" t="s">
        <v>480</v>
      </c>
      <c r="C145" s="39" t="s">
        <v>481</v>
      </c>
      <c r="D145" s="43" t="s">
        <v>482</v>
      </c>
      <c r="E145" s="43" t="s">
        <v>483</v>
      </c>
      <c r="F145" s="1">
        <v>2498849.84</v>
      </c>
      <c r="G145" s="55">
        <v>2490806.5700214584</v>
      </c>
      <c r="H145" s="55">
        <v>2165052.4375572028</v>
      </c>
      <c r="I145" s="1">
        <v>27372.11</v>
      </c>
      <c r="J145" s="1">
        <v>2137680.34</v>
      </c>
      <c r="K145" s="1" t="s">
        <v>91</v>
      </c>
      <c r="L145" s="38" t="s">
        <v>29</v>
      </c>
      <c r="M145" s="39" t="s">
        <v>488</v>
      </c>
      <c r="N145" s="39" t="s">
        <v>489</v>
      </c>
      <c r="O145" s="38" t="s">
        <v>29</v>
      </c>
      <c r="P145" s="39" t="s">
        <v>489</v>
      </c>
      <c r="Q145" s="39" t="s">
        <v>490</v>
      </c>
      <c r="R145" s="1">
        <v>0</v>
      </c>
      <c r="S145" s="1">
        <v>0</v>
      </c>
      <c r="T145" s="1">
        <v>0</v>
      </c>
      <c r="U145" s="1">
        <v>0</v>
      </c>
      <c r="V145" s="1">
        <v>1</v>
      </c>
      <c r="W145" t="s">
        <v>95</v>
      </c>
    </row>
    <row r="146" spans="1:23" ht="45" x14ac:dyDescent="0.2">
      <c r="A146" t="s">
        <v>160</v>
      </c>
      <c r="B146" s="38" t="s">
        <v>480</v>
      </c>
      <c r="C146" s="39" t="s">
        <v>481</v>
      </c>
      <c r="D146" s="43" t="s">
        <v>482</v>
      </c>
      <c r="E146" s="43" t="s">
        <v>483</v>
      </c>
      <c r="F146" s="1">
        <v>1249424.92</v>
      </c>
      <c r="G146" s="55">
        <v>1245403.2850107292</v>
      </c>
      <c r="H146" s="55">
        <v>1082526.2187786014</v>
      </c>
      <c r="I146" s="1">
        <v>13686.06</v>
      </c>
      <c r="J146" s="1">
        <v>1068840.17</v>
      </c>
      <c r="K146" s="1" t="s">
        <v>91</v>
      </c>
      <c r="L146" s="38" t="s">
        <v>30</v>
      </c>
      <c r="M146" s="39" t="s">
        <v>491</v>
      </c>
      <c r="N146" s="39" t="s">
        <v>492</v>
      </c>
      <c r="O146" s="38" t="s">
        <v>30</v>
      </c>
      <c r="P146" s="39" t="s">
        <v>492</v>
      </c>
      <c r="Q146" s="39" t="s">
        <v>491</v>
      </c>
      <c r="R146" s="1">
        <v>0</v>
      </c>
      <c r="S146" s="1">
        <v>0</v>
      </c>
      <c r="T146" s="1">
        <v>0</v>
      </c>
      <c r="U146" s="1">
        <v>0</v>
      </c>
      <c r="V146" s="1">
        <v>1</v>
      </c>
      <c r="W146" t="s">
        <v>95</v>
      </c>
    </row>
    <row r="147" spans="1:23" ht="33.75" x14ac:dyDescent="0.2">
      <c r="A147" t="s">
        <v>160</v>
      </c>
      <c r="B147" s="38" t="s">
        <v>480</v>
      </c>
      <c r="C147" s="39" t="s">
        <v>481</v>
      </c>
      <c r="D147" s="43" t="s">
        <v>482</v>
      </c>
      <c r="E147" s="43" t="s">
        <v>483</v>
      </c>
      <c r="F147" s="1">
        <v>1249424.92</v>
      </c>
      <c r="G147" s="55">
        <v>1245403.2850107292</v>
      </c>
      <c r="H147" s="55">
        <v>1082526.2187786014</v>
      </c>
      <c r="I147" s="1">
        <v>13686.05</v>
      </c>
      <c r="J147" s="1">
        <v>1068840.17</v>
      </c>
      <c r="K147" s="1" t="s">
        <v>91</v>
      </c>
      <c r="L147" s="38" t="s">
        <v>30</v>
      </c>
      <c r="M147" s="39" t="s">
        <v>493</v>
      </c>
      <c r="N147" s="39" t="s">
        <v>494</v>
      </c>
      <c r="O147" s="38" t="s">
        <v>30</v>
      </c>
      <c r="P147" s="39" t="s">
        <v>494</v>
      </c>
      <c r="Q147" s="39" t="s">
        <v>493</v>
      </c>
      <c r="R147" s="1">
        <v>0</v>
      </c>
      <c r="S147" s="1">
        <v>0</v>
      </c>
      <c r="T147" s="1">
        <v>0</v>
      </c>
      <c r="U147" s="1">
        <v>0</v>
      </c>
      <c r="V147" s="1">
        <v>1</v>
      </c>
      <c r="W147" t="s">
        <v>95</v>
      </c>
    </row>
    <row r="148" spans="1:23" ht="56.25" x14ac:dyDescent="0.2">
      <c r="A148" t="s">
        <v>160</v>
      </c>
      <c r="B148" s="38" t="s">
        <v>480</v>
      </c>
      <c r="C148" s="39" t="s">
        <v>481</v>
      </c>
      <c r="D148" s="43" t="s">
        <v>482</v>
      </c>
      <c r="E148" s="43" t="s">
        <v>483</v>
      </c>
      <c r="F148" s="1">
        <v>2498849.84</v>
      </c>
      <c r="G148" s="55">
        <v>2490806.5700214584</v>
      </c>
      <c r="H148" s="55">
        <v>2165052.4375572028</v>
      </c>
      <c r="I148" s="1">
        <v>27372.1</v>
      </c>
      <c r="J148" s="1">
        <v>2137680.34</v>
      </c>
      <c r="K148" s="1" t="s">
        <v>91</v>
      </c>
      <c r="L148" s="38" t="s">
        <v>29</v>
      </c>
      <c r="M148" s="39" t="s">
        <v>495</v>
      </c>
      <c r="N148" s="39" t="s">
        <v>496</v>
      </c>
      <c r="O148" s="38" t="s">
        <v>29</v>
      </c>
      <c r="P148" s="39" t="s">
        <v>497</v>
      </c>
      <c r="Q148" s="39" t="s">
        <v>498</v>
      </c>
      <c r="R148" s="1">
        <v>0</v>
      </c>
      <c r="S148" s="1">
        <v>0</v>
      </c>
      <c r="T148" s="1">
        <v>0</v>
      </c>
      <c r="U148" s="1">
        <v>0</v>
      </c>
      <c r="V148" s="1">
        <v>1</v>
      </c>
      <c r="W148" t="s">
        <v>95</v>
      </c>
    </row>
    <row r="149" spans="1:23" ht="45" x14ac:dyDescent="0.2">
      <c r="A149" t="s">
        <v>160</v>
      </c>
      <c r="B149" s="38" t="s">
        <v>480</v>
      </c>
      <c r="C149" s="39" t="s">
        <v>481</v>
      </c>
      <c r="D149" s="43" t="s">
        <v>482</v>
      </c>
      <c r="E149" s="43" t="s">
        <v>483</v>
      </c>
      <c r="F149" s="1">
        <v>1249424.92</v>
      </c>
      <c r="G149" s="55">
        <v>1245403.2850107292</v>
      </c>
      <c r="H149" s="55">
        <v>1082526.2187786014</v>
      </c>
      <c r="I149" s="1">
        <v>13686.05</v>
      </c>
      <c r="J149" s="1">
        <v>1068840.17</v>
      </c>
      <c r="K149" s="1" t="s">
        <v>91</v>
      </c>
      <c r="L149" s="38" t="s">
        <v>30</v>
      </c>
      <c r="M149" s="39" t="s">
        <v>499</v>
      </c>
      <c r="N149" s="39" t="s">
        <v>500</v>
      </c>
      <c r="O149" s="38" t="s">
        <v>30</v>
      </c>
      <c r="P149" s="39" t="s">
        <v>500</v>
      </c>
      <c r="Q149" s="39" t="s">
        <v>499</v>
      </c>
      <c r="R149" s="1">
        <v>0</v>
      </c>
      <c r="S149" s="1">
        <v>0</v>
      </c>
      <c r="T149" s="1">
        <v>0</v>
      </c>
      <c r="U149" s="1">
        <v>0</v>
      </c>
      <c r="V149" s="1">
        <v>1</v>
      </c>
      <c r="W149" t="s">
        <v>95</v>
      </c>
    </row>
    <row r="150" spans="1:23" ht="45" x14ac:dyDescent="0.2">
      <c r="A150" t="s">
        <v>160</v>
      </c>
      <c r="B150" s="38" t="s">
        <v>480</v>
      </c>
      <c r="C150" s="39" t="s">
        <v>481</v>
      </c>
      <c r="D150" s="43" t="s">
        <v>482</v>
      </c>
      <c r="E150" s="43" t="s">
        <v>483</v>
      </c>
      <c r="F150" s="1">
        <v>1249424.92</v>
      </c>
      <c r="G150" s="55">
        <v>1245403.2850107292</v>
      </c>
      <c r="H150" s="55">
        <v>1082526.2187786014</v>
      </c>
      <c r="I150" s="1">
        <v>13686.05</v>
      </c>
      <c r="J150" s="1">
        <v>1068840.17</v>
      </c>
      <c r="K150" s="1" t="s">
        <v>91</v>
      </c>
      <c r="L150" s="38" t="s">
        <v>30</v>
      </c>
      <c r="M150" s="39" t="s">
        <v>501</v>
      </c>
      <c r="N150" s="39" t="s">
        <v>502</v>
      </c>
      <c r="O150" s="38" t="s">
        <v>30</v>
      </c>
      <c r="P150" s="39" t="s">
        <v>502</v>
      </c>
      <c r="Q150" s="39" t="s">
        <v>501</v>
      </c>
      <c r="R150" s="1">
        <v>0</v>
      </c>
      <c r="S150" s="1">
        <v>0</v>
      </c>
      <c r="T150" s="1">
        <v>0</v>
      </c>
      <c r="U150" s="1">
        <v>0</v>
      </c>
      <c r="V150" s="1">
        <v>1</v>
      </c>
      <c r="W150" t="s">
        <v>95</v>
      </c>
    </row>
    <row r="151" spans="1:23" ht="78.75" x14ac:dyDescent="0.2">
      <c r="A151" t="s">
        <v>160</v>
      </c>
      <c r="B151" s="38" t="s">
        <v>480</v>
      </c>
      <c r="C151" s="39" t="s">
        <v>481</v>
      </c>
      <c r="D151" s="43" t="s">
        <v>482</v>
      </c>
      <c r="E151" s="43" t="s">
        <v>483</v>
      </c>
      <c r="F151" s="1">
        <v>2498849.86</v>
      </c>
      <c r="G151" s="55">
        <v>2490806.5899570831</v>
      </c>
      <c r="H151" s="55">
        <v>2165052.4548855945</v>
      </c>
      <c r="I151" s="1">
        <v>27372.1</v>
      </c>
      <c r="J151" s="1">
        <v>2137680.34</v>
      </c>
      <c r="K151" s="1" t="s">
        <v>91</v>
      </c>
      <c r="L151" s="38" t="s">
        <v>29</v>
      </c>
      <c r="M151" s="39" t="s">
        <v>503</v>
      </c>
      <c r="N151" s="39" t="s">
        <v>504</v>
      </c>
      <c r="O151" s="38" t="s">
        <v>29</v>
      </c>
      <c r="P151" s="39" t="s">
        <v>505</v>
      </c>
      <c r="Q151" s="39" t="s">
        <v>506</v>
      </c>
      <c r="R151" s="1">
        <v>0</v>
      </c>
      <c r="S151" s="1">
        <v>0</v>
      </c>
      <c r="T151" s="1">
        <v>0</v>
      </c>
      <c r="U151" s="1">
        <v>0</v>
      </c>
      <c r="V151" s="1">
        <v>1</v>
      </c>
      <c r="W151" t="s">
        <v>95</v>
      </c>
    </row>
    <row r="152" spans="1:23" ht="67.5" x14ac:dyDescent="0.2">
      <c r="A152" t="s">
        <v>160</v>
      </c>
      <c r="B152" s="38" t="s">
        <v>480</v>
      </c>
      <c r="C152" s="39" t="s">
        <v>481</v>
      </c>
      <c r="D152" s="43" t="s">
        <v>482</v>
      </c>
      <c r="E152" s="43" t="s">
        <v>483</v>
      </c>
      <c r="F152" s="1">
        <v>1249424.93</v>
      </c>
      <c r="G152" s="55">
        <v>1245403.2949785416</v>
      </c>
      <c r="H152" s="55">
        <v>1082526.2274427973</v>
      </c>
      <c r="I152" s="1">
        <v>13686.05</v>
      </c>
      <c r="J152" s="1">
        <v>1068840.17</v>
      </c>
      <c r="K152" s="1" t="s">
        <v>91</v>
      </c>
      <c r="L152" s="38" t="s">
        <v>30</v>
      </c>
      <c r="M152" s="39" t="s">
        <v>507</v>
      </c>
      <c r="N152" s="39" t="s">
        <v>508</v>
      </c>
      <c r="O152" s="38" t="s">
        <v>30</v>
      </c>
      <c r="P152" s="39" t="s">
        <v>509</v>
      </c>
      <c r="Q152" s="39" t="s">
        <v>510</v>
      </c>
      <c r="R152" s="1">
        <v>0</v>
      </c>
      <c r="S152" s="1">
        <v>0</v>
      </c>
      <c r="T152" s="1">
        <v>0</v>
      </c>
      <c r="U152" s="1">
        <v>0</v>
      </c>
      <c r="V152" s="1">
        <v>1</v>
      </c>
      <c r="W152" t="s">
        <v>95</v>
      </c>
    </row>
    <row r="153" spans="1:23" ht="45" x14ac:dyDescent="0.2">
      <c r="A153" t="s">
        <v>160</v>
      </c>
      <c r="B153" s="38" t="s">
        <v>480</v>
      </c>
      <c r="C153" s="39" t="s">
        <v>481</v>
      </c>
      <c r="D153" s="43" t="s">
        <v>482</v>
      </c>
      <c r="E153" s="43" t="s">
        <v>483</v>
      </c>
      <c r="F153" s="1">
        <v>1249424.93</v>
      </c>
      <c r="G153" s="55">
        <v>1245403.2949785416</v>
      </c>
      <c r="H153" s="55">
        <v>1082526.2274427973</v>
      </c>
      <c r="I153" s="1">
        <v>13686.05</v>
      </c>
      <c r="J153" s="1">
        <v>1068840.17</v>
      </c>
      <c r="K153" s="1" t="s">
        <v>91</v>
      </c>
      <c r="L153" s="38" t="s">
        <v>30</v>
      </c>
      <c r="M153" s="39" t="s">
        <v>511</v>
      </c>
      <c r="N153" s="39" t="s">
        <v>512</v>
      </c>
      <c r="O153" s="38" t="s">
        <v>30</v>
      </c>
      <c r="P153" s="39" t="s">
        <v>512</v>
      </c>
      <c r="Q153" s="39" t="s">
        <v>511</v>
      </c>
      <c r="R153" s="1">
        <v>0</v>
      </c>
      <c r="S153" s="1">
        <v>0</v>
      </c>
      <c r="T153" s="1">
        <v>0</v>
      </c>
      <c r="U153" s="1">
        <v>0</v>
      </c>
      <c r="V153" s="1">
        <v>1</v>
      </c>
      <c r="W153" t="s">
        <v>95</v>
      </c>
    </row>
    <row r="154" spans="1:23" ht="45" x14ac:dyDescent="0.2">
      <c r="A154" t="s">
        <v>160</v>
      </c>
      <c r="B154" s="38" t="s">
        <v>513</v>
      </c>
      <c r="C154" s="39" t="s">
        <v>514</v>
      </c>
      <c r="D154" s="43" t="s">
        <v>515</v>
      </c>
      <c r="E154" s="43" t="s">
        <v>516</v>
      </c>
      <c r="F154" s="1">
        <v>1682616.14</v>
      </c>
      <c r="G154" s="47">
        <v>1661079.26</v>
      </c>
      <c r="H154" s="50">
        <v>1461396.55</v>
      </c>
      <c r="I154" s="1">
        <v>0</v>
      </c>
      <c r="J154" s="1">
        <v>1461396.55</v>
      </c>
      <c r="K154" s="1" t="s">
        <v>91</v>
      </c>
      <c r="L154" s="38" t="s">
        <v>27</v>
      </c>
      <c r="M154" s="39" t="s">
        <v>517</v>
      </c>
      <c r="N154" s="39" t="s">
        <v>93</v>
      </c>
      <c r="O154" s="38" t="s">
        <v>27</v>
      </c>
      <c r="P154" s="39" t="s">
        <v>93</v>
      </c>
      <c r="Q154" s="39" t="s">
        <v>195</v>
      </c>
      <c r="R154" s="1">
        <v>0</v>
      </c>
      <c r="S154" s="1">
        <v>0</v>
      </c>
      <c r="T154" s="1">
        <v>0</v>
      </c>
      <c r="U154" s="1">
        <v>0</v>
      </c>
      <c r="V154" s="1">
        <v>1</v>
      </c>
      <c r="W154" t="s">
        <v>95</v>
      </c>
    </row>
    <row r="155" spans="1:23" ht="45" x14ac:dyDescent="0.2">
      <c r="A155" t="s">
        <v>160</v>
      </c>
      <c r="B155" s="38" t="s">
        <v>513</v>
      </c>
      <c r="C155" s="39" t="s">
        <v>514</v>
      </c>
      <c r="D155" s="43" t="s">
        <v>515</v>
      </c>
      <c r="E155" s="43" t="s">
        <v>516</v>
      </c>
      <c r="F155" s="1">
        <v>1682616.14</v>
      </c>
      <c r="G155" s="47">
        <v>1661079.26</v>
      </c>
      <c r="H155" s="50">
        <v>1461396.55</v>
      </c>
      <c r="I155" s="1">
        <v>0</v>
      </c>
      <c r="J155" s="1">
        <v>1461396.55</v>
      </c>
      <c r="K155" s="1" t="s">
        <v>91</v>
      </c>
      <c r="L155" s="38" t="s">
        <v>96</v>
      </c>
      <c r="M155" s="39" t="s">
        <v>518</v>
      </c>
      <c r="N155" s="39" t="s">
        <v>519</v>
      </c>
      <c r="O155" s="38" t="s">
        <v>96</v>
      </c>
      <c r="P155" s="39" t="s">
        <v>520</v>
      </c>
      <c r="Q155" s="39" t="s">
        <v>518</v>
      </c>
      <c r="R155" s="65">
        <v>0.9</v>
      </c>
      <c r="S155" s="65">
        <v>0.9</v>
      </c>
      <c r="T155" s="1">
        <v>0</v>
      </c>
      <c r="U155" s="1">
        <v>356</v>
      </c>
      <c r="V155" s="1">
        <v>300</v>
      </c>
      <c r="W155" t="s">
        <v>95</v>
      </c>
    </row>
    <row r="156" spans="1:23" ht="33.75" x14ac:dyDescent="0.2">
      <c r="A156" t="s">
        <v>160</v>
      </c>
      <c r="B156" s="38" t="s">
        <v>513</v>
      </c>
      <c r="C156" s="39" t="s">
        <v>514</v>
      </c>
      <c r="D156" s="43" t="s">
        <v>515</v>
      </c>
      <c r="E156" s="43" t="s">
        <v>516</v>
      </c>
      <c r="F156" s="1">
        <v>560872.04</v>
      </c>
      <c r="G156" s="55">
        <v>553693.08008533099</v>
      </c>
      <c r="H156" s="55">
        <v>487132.17754315736</v>
      </c>
      <c r="I156" s="1">
        <v>0</v>
      </c>
      <c r="J156" s="1">
        <v>487132.18</v>
      </c>
      <c r="K156" s="1" t="s">
        <v>91</v>
      </c>
      <c r="L156" s="38" t="s">
        <v>29</v>
      </c>
      <c r="M156" s="39" t="s">
        <v>521</v>
      </c>
      <c r="N156" s="39" t="s">
        <v>522</v>
      </c>
      <c r="O156" s="38" t="s">
        <v>29</v>
      </c>
      <c r="P156" s="39" t="s">
        <v>522</v>
      </c>
      <c r="Q156" s="39" t="s">
        <v>523</v>
      </c>
      <c r="R156" s="65">
        <v>1</v>
      </c>
      <c r="S156" s="65">
        <v>1</v>
      </c>
      <c r="T156" s="1">
        <v>1</v>
      </c>
      <c r="U156" s="1">
        <v>1</v>
      </c>
      <c r="V156" s="1">
        <v>1</v>
      </c>
      <c r="W156" t="s">
        <v>95</v>
      </c>
    </row>
    <row r="157" spans="1:23" ht="33.75" x14ac:dyDescent="0.2">
      <c r="A157" t="s">
        <v>160</v>
      </c>
      <c r="B157" s="38" t="s">
        <v>513</v>
      </c>
      <c r="C157" s="39" t="s">
        <v>514</v>
      </c>
      <c r="D157" s="43" t="s">
        <v>515</v>
      </c>
      <c r="E157" s="43" t="s">
        <v>516</v>
      </c>
      <c r="F157" s="1">
        <v>280436.02</v>
      </c>
      <c r="G157" s="55">
        <v>276846.5400426655</v>
      </c>
      <c r="H157" s="55">
        <v>243566.08877157868</v>
      </c>
      <c r="I157" s="1">
        <v>0</v>
      </c>
      <c r="J157" s="1">
        <v>243566.09</v>
      </c>
      <c r="K157" s="1" t="s">
        <v>91</v>
      </c>
      <c r="L157" s="38" t="s">
        <v>30</v>
      </c>
      <c r="M157" s="39" t="s">
        <v>524</v>
      </c>
      <c r="N157" s="39" t="s">
        <v>525</v>
      </c>
      <c r="O157" s="38" t="s">
        <v>30</v>
      </c>
      <c r="P157" s="39" t="s">
        <v>525</v>
      </c>
      <c r="Q157" s="39" t="s">
        <v>524</v>
      </c>
      <c r="R157" s="65">
        <v>0.35</v>
      </c>
      <c r="S157" s="65">
        <v>0.35</v>
      </c>
      <c r="T157" s="1">
        <v>0</v>
      </c>
      <c r="U157" s="1">
        <v>0</v>
      </c>
      <c r="V157" s="1">
        <v>1</v>
      </c>
      <c r="W157" t="s">
        <v>95</v>
      </c>
    </row>
    <row r="158" spans="1:23" ht="45" x14ac:dyDescent="0.2">
      <c r="A158" t="s">
        <v>160</v>
      </c>
      <c r="B158" s="38" t="s">
        <v>513</v>
      </c>
      <c r="C158" s="39" t="s">
        <v>514</v>
      </c>
      <c r="D158" s="43" t="s">
        <v>515</v>
      </c>
      <c r="E158" s="43" t="s">
        <v>516</v>
      </c>
      <c r="F158" s="1">
        <v>280436.02</v>
      </c>
      <c r="G158" s="55">
        <v>276846.5400426655</v>
      </c>
      <c r="H158" s="55">
        <v>243566.08877157868</v>
      </c>
      <c r="I158" s="1">
        <v>0</v>
      </c>
      <c r="J158" s="1">
        <v>243566.09</v>
      </c>
      <c r="K158" s="1" t="s">
        <v>91</v>
      </c>
      <c r="L158" s="38" t="s">
        <v>30</v>
      </c>
      <c r="M158" s="39" t="s">
        <v>526</v>
      </c>
      <c r="N158" s="39" t="s">
        <v>527</v>
      </c>
      <c r="O158" s="38" t="s">
        <v>30</v>
      </c>
      <c r="P158" s="39" t="s">
        <v>525</v>
      </c>
      <c r="Q158" s="39" t="s">
        <v>526</v>
      </c>
      <c r="R158" s="65">
        <v>0.1</v>
      </c>
      <c r="S158" s="65">
        <v>0.1</v>
      </c>
      <c r="T158" s="1">
        <v>0</v>
      </c>
      <c r="U158" s="1">
        <v>0</v>
      </c>
      <c r="V158" s="1">
        <v>1</v>
      </c>
      <c r="W158" t="s">
        <v>95</v>
      </c>
    </row>
    <row r="159" spans="1:23" ht="33.75" x14ac:dyDescent="0.2">
      <c r="A159" t="s">
        <v>160</v>
      </c>
      <c r="B159" s="38" t="s">
        <v>513</v>
      </c>
      <c r="C159" s="39" t="s">
        <v>514</v>
      </c>
      <c r="D159" s="43" t="s">
        <v>515</v>
      </c>
      <c r="E159" s="43" t="s">
        <v>516</v>
      </c>
      <c r="F159" s="1">
        <v>560872.04</v>
      </c>
      <c r="G159" s="55">
        <v>553693.08008533099</v>
      </c>
      <c r="H159" s="55">
        <v>487132.17754315736</v>
      </c>
      <c r="I159" s="1">
        <v>0</v>
      </c>
      <c r="J159" s="1">
        <v>487132.18</v>
      </c>
      <c r="K159" s="1" t="s">
        <v>91</v>
      </c>
      <c r="L159" s="38" t="s">
        <v>29</v>
      </c>
      <c r="M159" s="39" t="s">
        <v>528</v>
      </c>
      <c r="N159" s="39" t="s">
        <v>529</v>
      </c>
      <c r="O159" s="38" t="s">
        <v>29</v>
      </c>
      <c r="P159" s="39" t="s">
        <v>529</v>
      </c>
      <c r="Q159" s="39" t="s">
        <v>530</v>
      </c>
      <c r="R159" s="65">
        <v>0.9</v>
      </c>
      <c r="S159" s="65">
        <v>0.9</v>
      </c>
      <c r="T159" s="1">
        <v>0</v>
      </c>
      <c r="U159" s="1">
        <v>0</v>
      </c>
      <c r="V159" s="1">
        <v>1</v>
      </c>
      <c r="W159" t="s">
        <v>95</v>
      </c>
    </row>
    <row r="160" spans="1:23" ht="33.75" x14ac:dyDescent="0.2">
      <c r="A160" t="s">
        <v>160</v>
      </c>
      <c r="B160" s="38" t="s">
        <v>513</v>
      </c>
      <c r="C160" s="39" t="s">
        <v>514</v>
      </c>
      <c r="D160" s="43" t="s">
        <v>515</v>
      </c>
      <c r="E160" s="43" t="s">
        <v>516</v>
      </c>
      <c r="F160" s="1">
        <v>280436.02</v>
      </c>
      <c r="G160" s="55">
        <v>276846.5400426655</v>
      </c>
      <c r="H160" s="55">
        <v>243566.08877157868</v>
      </c>
      <c r="I160" s="1">
        <v>0</v>
      </c>
      <c r="J160" s="1">
        <v>243566.09</v>
      </c>
      <c r="K160" s="1" t="s">
        <v>91</v>
      </c>
      <c r="L160" s="38" t="s">
        <v>30</v>
      </c>
      <c r="M160" s="39" t="s">
        <v>531</v>
      </c>
      <c r="N160" s="39" t="s">
        <v>525</v>
      </c>
      <c r="O160" s="38" t="s">
        <v>30</v>
      </c>
      <c r="P160" s="39" t="s">
        <v>532</v>
      </c>
      <c r="Q160" s="39" t="s">
        <v>531</v>
      </c>
      <c r="R160" s="65">
        <v>0.1</v>
      </c>
      <c r="S160" s="65">
        <v>0.1</v>
      </c>
      <c r="T160" s="1">
        <v>0</v>
      </c>
      <c r="U160" s="1">
        <v>0</v>
      </c>
      <c r="V160" s="1">
        <v>1</v>
      </c>
      <c r="W160" t="s">
        <v>95</v>
      </c>
    </row>
    <row r="161" spans="1:23" ht="45" x14ac:dyDescent="0.2">
      <c r="A161" t="s">
        <v>160</v>
      </c>
      <c r="B161" s="38" t="s">
        <v>513</v>
      </c>
      <c r="C161" s="39" t="s">
        <v>514</v>
      </c>
      <c r="D161" s="43" t="s">
        <v>515</v>
      </c>
      <c r="E161" s="43" t="s">
        <v>516</v>
      </c>
      <c r="F161" s="1">
        <v>280436.02</v>
      </c>
      <c r="G161" s="55">
        <v>276846.5400426655</v>
      </c>
      <c r="H161" s="55">
        <v>243566.08877157868</v>
      </c>
      <c r="I161" s="1">
        <v>0</v>
      </c>
      <c r="J161" s="1">
        <v>243566.09</v>
      </c>
      <c r="K161" s="1" t="s">
        <v>91</v>
      </c>
      <c r="L161" s="38" t="s">
        <v>30</v>
      </c>
      <c r="M161" s="39" t="s">
        <v>533</v>
      </c>
      <c r="N161" s="39" t="s">
        <v>534</v>
      </c>
      <c r="O161" s="38" t="s">
        <v>30</v>
      </c>
      <c r="P161" s="39" t="s">
        <v>534</v>
      </c>
      <c r="Q161" s="39" t="s">
        <v>533</v>
      </c>
      <c r="R161" s="65">
        <v>0.7</v>
      </c>
      <c r="S161" s="65">
        <v>0.7</v>
      </c>
      <c r="T161" s="1">
        <v>0</v>
      </c>
      <c r="U161" s="1">
        <v>0</v>
      </c>
      <c r="V161" s="1">
        <v>1</v>
      </c>
      <c r="W161" t="s">
        <v>95</v>
      </c>
    </row>
    <row r="162" spans="1:23" ht="33.75" x14ac:dyDescent="0.2">
      <c r="A162" t="s">
        <v>160</v>
      </c>
      <c r="B162" s="38" t="s">
        <v>513</v>
      </c>
      <c r="C162" s="39" t="s">
        <v>514</v>
      </c>
      <c r="D162" s="43" t="s">
        <v>515</v>
      </c>
      <c r="E162" s="43" t="s">
        <v>516</v>
      </c>
      <c r="F162" s="1">
        <v>560872.06000000006</v>
      </c>
      <c r="G162" s="55">
        <v>553693.09982933814</v>
      </c>
      <c r="H162" s="55">
        <v>487132.1949136855</v>
      </c>
      <c r="I162" s="1">
        <v>0</v>
      </c>
      <c r="J162" s="1">
        <v>487132.19</v>
      </c>
      <c r="K162" s="1" t="s">
        <v>91</v>
      </c>
      <c r="L162" s="38" t="s">
        <v>29</v>
      </c>
      <c r="M162" s="39" t="s">
        <v>535</v>
      </c>
      <c r="N162" s="39" t="s">
        <v>536</v>
      </c>
      <c r="O162" s="38" t="s">
        <v>29</v>
      </c>
      <c r="P162" s="39" t="s">
        <v>536</v>
      </c>
      <c r="Q162" s="39" t="s">
        <v>537</v>
      </c>
      <c r="R162" s="65">
        <v>0.85</v>
      </c>
      <c r="S162" s="65">
        <v>0.85</v>
      </c>
      <c r="T162" s="1">
        <v>0</v>
      </c>
      <c r="U162" s="1">
        <v>0</v>
      </c>
      <c r="V162" s="1">
        <v>1</v>
      </c>
      <c r="W162" t="s">
        <v>95</v>
      </c>
    </row>
    <row r="163" spans="1:23" ht="33.75" x14ac:dyDescent="0.2">
      <c r="A163" t="s">
        <v>160</v>
      </c>
      <c r="B163" s="38" t="s">
        <v>513</v>
      </c>
      <c r="C163" s="39" t="s">
        <v>514</v>
      </c>
      <c r="D163" s="43" t="s">
        <v>515</v>
      </c>
      <c r="E163" s="43" t="s">
        <v>516</v>
      </c>
      <c r="F163" s="1">
        <v>280436.03000000003</v>
      </c>
      <c r="G163" s="55">
        <v>276846.54991466907</v>
      </c>
      <c r="H163" s="55">
        <v>243566.09745684275</v>
      </c>
      <c r="I163" s="1">
        <v>0</v>
      </c>
      <c r="J163" s="1">
        <v>243566.09</v>
      </c>
      <c r="K163" s="1" t="s">
        <v>91</v>
      </c>
      <c r="L163" s="38" t="s">
        <v>30</v>
      </c>
      <c r="M163" s="39" t="s">
        <v>538</v>
      </c>
      <c r="N163" s="39" t="s">
        <v>525</v>
      </c>
      <c r="O163" s="38" t="s">
        <v>30</v>
      </c>
      <c r="P163" s="39" t="s">
        <v>525</v>
      </c>
      <c r="Q163" s="39" t="s">
        <v>539</v>
      </c>
      <c r="R163" s="65">
        <v>0.1</v>
      </c>
      <c r="S163" s="65">
        <v>0.1</v>
      </c>
      <c r="T163" s="1">
        <v>0</v>
      </c>
      <c r="U163" s="1">
        <v>0</v>
      </c>
      <c r="V163" s="1">
        <v>1</v>
      </c>
      <c r="W163" t="s">
        <v>95</v>
      </c>
    </row>
    <row r="164" spans="1:23" ht="33.75" x14ac:dyDescent="0.2">
      <c r="A164" t="s">
        <v>160</v>
      </c>
      <c r="B164" s="38" t="s">
        <v>513</v>
      </c>
      <c r="C164" s="39" t="s">
        <v>514</v>
      </c>
      <c r="D164" s="43" t="s">
        <v>515</v>
      </c>
      <c r="E164" s="43" t="s">
        <v>516</v>
      </c>
      <c r="F164" s="1">
        <v>280436.03000000003</v>
      </c>
      <c r="G164" s="55">
        <v>276846.54991466907</v>
      </c>
      <c r="H164" s="55">
        <v>243566.09745684275</v>
      </c>
      <c r="I164" s="1">
        <v>0</v>
      </c>
      <c r="J164" s="1">
        <v>243566.1</v>
      </c>
      <c r="K164" s="1" t="s">
        <v>91</v>
      </c>
      <c r="L164" s="38" t="s">
        <v>30</v>
      </c>
      <c r="M164" s="39" t="s">
        <v>540</v>
      </c>
      <c r="N164" s="39" t="s">
        <v>541</v>
      </c>
      <c r="O164" s="38" t="s">
        <v>30</v>
      </c>
      <c r="P164" s="39" t="s">
        <v>541</v>
      </c>
      <c r="Q164" s="39" t="s">
        <v>540</v>
      </c>
      <c r="R164" s="65">
        <v>0.1</v>
      </c>
      <c r="S164" s="65">
        <v>0.1</v>
      </c>
      <c r="T164" s="1">
        <v>0</v>
      </c>
      <c r="U164" s="1">
        <v>0</v>
      </c>
      <c r="V164" s="1">
        <v>1</v>
      </c>
      <c r="W164" t="s">
        <v>95</v>
      </c>
    </row>
    <row r="165" spans="1:23" ht="56.25" x14ac:dyDescent="0.2">
      <c r="A165" t="s">
        <v>160</v>
      </c>
      <c r="B165" s="38" t="s">
        <v>542</v>
      </c>
      <c r="C165" s="39" t="s">
        <v>543</v>
      </c>
      <c r="D165" s="43" t="s">
        <v>544</v>
      </c>
      <c r="E165" s="43" t="s">
        <v>545</v>
      </c>
      <c r="F165" s="1">
        <v>2887565.74</v>
      </c>
      <c r="G165" s="47">
        <v>2773665.74</v>
      </c>
      <c r="H165" s="50">
        <v>2629648.0699999998</v>
      </c>
      <c r="I165" s="1">
        <v>106156.25</v>
      </c>
      <c r="J165" s="1">
        <v>2523491.8199999998</v>
      </c>
      <c r="K165" s="1" t="s">
        <v>91</v>
      </c>
      <c r="L165" s="38" t="s">
        <v>27</v>
      </c>
      <c r="M165" s="39" t="s">
        <v>546</v>
      </c>
      <c r="N165" s="39" t="s">
        <v>93</v>
      </c>
      <c r="O165" s="38" t="s">
        <v>27</v>
      </c>
      <c r="P165" s="39" t="s">
        <v>93</v>
      </c>
      <c r="Q165" s="58" t="s">
        <v>547</v>
      </c>
      <c r="R165" s="1"/>
      <c r="S165" s="1"/>
      <c r="T165" s="1"/>
      <c r="U165" s="1"/>
      <c r="V165" s="1">
        <v>1</v>
      </c>
      <c r="W165" t="s">
        <v>95</v>
      </c>
    </row>
    <row r="166" spans="1:23" ht="45" x14ac:dyDescent="0.2">
      <c r="A166" t="s">
        <v>160</v>
      </c>
      <c r="B166" s="38" t="s">
        <v>542</v>
      </c>
      <c r="C166" s="39" t="s">
        <v>543</v>
      </c>
      <c r="D166" s="43" t="s">
        <v>544</v>
      </c>
      <c r="E166" s="43" t="s">
        <v>545</v>
      </c>
      <c r="F166" s="1">
        <v>2887565.74</v>
      </c>
      <c r="G166" s="47">
        <v>2773665.74</v>
      </c>
      <c r="H166" s="50">
        <v>2629648.0699999998</v>
      </c>
      <c r="I166" s="1">
        <v>106156.25</v>
      </c>
      <c r="J166" s="1">
        <v>2523491.8199999998</v>
      </c>
      <c r="K166" s="1" t="s">
        <v>91</v>
      </c>
      <c r="L166" s="38" t="s">
        <v>96</v>
      </c>
      <c r="M166" s="39" t="s">
        <v>548</v>
      </c>
      <c r="N166" s="58" t="s">
        <v>549</v>
      </c>
      <c r="O166" s="38" t="s">
        <v>96</v>
      </c>
      <c r="P166" s="39" t="s">
        <v>549</v>
      </c>
      <c r="Q166" s="39" t="s">
        <v>548</v>
      </c>
      <c r="R166" s="65">
        <v>1</v>
      </c>
      <c r="S166" s="65">
        <v>1</v>
      </c>
      <c r="T166" s="65">
        <v>1</v>
      </c>
      <c r="U166" s="1">
        <v>205</v>
      </c>
      <c r="V166" s="1">
        <v>205</v>
      </c>
      <c r="W166" t="s">
        <v>95</v>
      </c>
    </row>
    <row r="167" spans="1:23" ht="45" x14ac:dyDescent="0.2">
      <c r="A167" t="s">
        <v>160</v>
      </c>
      <c r="B167" s="38" t="s">
        <v>542</v>
      </c>
      <c r="C167" s="39" t="s">
        <v>543</v>
      </c>
      <c r="D167" s="43" t="s">
        <v>544</v>
      </c>
      <c r="E167" s="43" t="s">
        <v>545</v>
      </c>
      <c r="F167" s="1">
        <v>962521.92</v>
      </c>
      <c r="G167" s="55">
        <v>924555.2530703668</v>
      </c>
      <c r="H167" s="55">
        <v>876549.36273786589</v>
      </c>
      <c r="I167" s="1">
        <v>35385.410000000003</v>
      </c>
      <c r="J167" s="1">
        <v>841163.94</v>
      </c>
      <c r="K167" s="1" t="s">
        <v>91</v>
      </c>
      <c r="L167" s="38" t="s">
        <v>29</v>
      </c>
      <c r="M167" s="39" t="s">
        <v>550</v>
      </c>
      <c r="N167" s="39" t="s">
        <v>549</v>
      </c>
      <c r="O167" s="38" t="s">
        <v>29</v>
      </c>
      <c r="P167" s="39" t="s">
        <v>549</v>
      </c>
      <c r="Q167" s="39" t="s">
        <v>551</v>
      </c>
      <c r="R167" s="65">
        <v>1</v>
      </c>
      <c r="S167" s="65">
        <v>1</v>
      </c>
      <c r="T167" s="65">
        <v>1</v>
      </c>
      <c r="U167" s="1">
        <v>205</v>
      </c>
      <c r="V167" s="1">
        <v>205</v>
      </c>
      <c r="W167" t="s">
        <v>95</v>
      </c>
    </row>
    <row r="168" spans="1:23" ht="45" x14ac:dyDescent="0.2">
      <c r="A168" t="s">
        <v>160</v>
      </c>
      <c r="B168" s="38" t="s">
        <v>542</v>
      </c>
      <c r="C168" s="39" t="s">
        <v>543</v>
      </c>
      <c r="D168" s="43" t="s">
        <v>544</v>
      </c>
      <c r="E168" s="43" t="s">
        <v>545</v>
      </c>
      <c r="F168" s="1">
        <v>481260.95</v>
      </c>
      <c r="G168" s="55">
        <v>462277.61692963325</v>
      </c>
      <c r="H168" s="55">
        <v>438274.67226213397</v>
      </c>
      <c r="I168" s="1">
        <v>17692.7</v>
      </c>
      <c r="J168" s="1">
        <v>420581.97</v>
      </c>
      <c r="K168" s="1" t="s">
        <v>91</v>
      </c>
      <c r="L168" s="38" t="s">
        <v>30</v>
      </c>
      <c r="M168" s="39" t="s">
        <v>552</v>
      </c>
      <c r="N168" s="39" t="s">
        <v>553</v>
      </c>
      <c r="O168" s="38" t="s">
        <v>30</v>
      </c>
      <c r="P168" s="39" t="s">
        <v>553</v>
      </c>
      <c r="Q168" s="39" t="s">
        <v>552</v>
      </c>
      <c r="R168" s="65">
        <v>1</v>
      </c>
      <c r="S168" s="65">
        <v>1</v>
      </c>
      <c r="T168" s="65">
        <v>1</v>
      </c>
      <c r="U168" s="1">
        <v>102</v>
      </c>
      <c r="V168" s="1">
        <v>102</v>
      </c>
      <c r="W168" t="s">
        <v>95</v>
      </c>
    </row>
    <row r="169" spans="1:23" ht="45" x14ac:dyDescent="0.2">
      <c r="A169" t="s">
        <v>160</v>
      </c>
      <c r="B169" s="38" t="s">
        <v>542</v>
      </c>
      <c r="C169" s="39" t="s">
        <v>543</v>
      </c>
      <c r="D169" s="43" t="s">
        <v>544</v>
      </c>
      <c r="E169" s="43" t="s">
        <v>545</v>
      </c>
      <c r="F169" s="1">
        <v>481260.97</v>
      </c>
      <c r="G169" s="55">
        <v>462277.63614073343</v>
      </c>
      <c r="H169" s="55">
        <v>438274.69047573186</v>
      </c>
      <c r="I169" s="1">
        <v>17692.71</v>
      </c>
      <c r="J169" s="1">
        <v>420581.97</v>
      </c>
      <c r="K169" s="1" t="s">
        <v>91</v>
      </c>
      <c r="L169" s="38" t="s">
        <v>30</v>
      </c>
      <c r="M169" s="39" t="s">
        <v>554</v>
      </c>
      <c r="N169" s="39" t="s">
        <v>553</v>
      </c>
      <c r="O169" s="38" t="s">
        <v>30</v>
      </c>
      <c r="P169" s="39" t="s">
        <v>553</v>
      </c>
      <c r="Q169" s="39" t="s">
        <v>554</v>
      </c>
      <c r="R169" s="65">
        <v>1</v>
      </c>
      <c r="S169" s="65">
        <v>1</v>
      </c>
      <c r="T169" s="65">
        <v>1</v>
      </c>
      <c r="U169" s="1">
        <v>102</v>
      </c>
      <c r="V169" s="1">
        <v>102</v>
      </c>
      <c r="W169" t="s">
        <v>95</v>
      </c>
    </row>
    <row r="170" spans="1:23" ht="45" x14ac:dyDescent="0.2">
      <c r="A170" t="s">
        <v>160</v>
      </c>
      <c r="B170" s="38" t="s">
        <v>542</v>
      </c>
      <c r="C170" s="39" t="s">
        <v>543</v>
      </c>
      <c r="D170" s="43" t="s">
        <v>544</v>
      </c>
      <c r="E170" s="43" t="s">
        <v>545</v>
      </c>
      <c r="F170" s="1">
        <v>962521.91</v>
      </c>
      <c r="G170" s="55">
        <v>924555.24346481659</v>
      </c>
      <c r="H170" s="55">
        <v>876549.35363106686</v>
      </c>
      <c r="I170" s="1">
        <v>35385.42</v>
      </c>
      <c r="J170" s="1">
        <v>841163.94</v>
      </c>
      <c r="K170" s="1" t="s">
        <v>91</v>
      </c>
      <c r="L170" s="38" t="s">
        <v>29</v>
      </c>
      <c r="M170" s="39" t="s">
        <v>555</v>
      </c>
      <c r="N170" s="39" t="s">
        <v>553</v>
      </c>
      <c r="O170" s="38" t="s">
        <v>29</v>
      </c>
      <c r="P170" s="39" t="s">
        <v>556</v>
      </c>
      <c r="Q170" s="39" t="s">
        <v>557</v>
      </c>
      <c r="R170" s="1"/>
      <c r="S170" s="1"/>
      <c r="T170" s="1"/>
      <c r="U170" s="1"/>
      <c r="V170" s="1"/>
      <c r="W170" t="s">
        <v>95</v>
      </c>
    </row>
    <row r="171" spans="1:23" ht="45" x14ac:dyDescent="0.2">
      <c r="A171" t="s">
        <v>160</v>
      </c>
      <c r="B171" s="38" t="s">
        <v>542</v>
      </c>
      <c r="C171" s="39" t="s">
        <v>543</v>
      </c>
      <c r="D171" s="43" t="s">
        <v>544</v>
      </c>
      <c r="E171" s="43" t="s">
        <v>545</v>
      </c>
      <c r="F171" s="1">
        <v>481260.95</v>
      </c>
      <c r="G171" s="55">
        <v>462277.61692963325</v>
      </c>
      <c r="H171" s="55">
        <v>438274.67226213397</v>
      </c>
      <c r="I171" s="1">
        <v>17692.71</v>
      </c>
      <c r="J171" s="1">
        <v>420581.97</v>
      </c>
      <c r="K171" s="1" t="s">
        <v>91</v>
      </c>
      <c r="L171" s="38" t="s">
        <v>30</v>
      </c>
      <c r="M171" s="39" t="s">
        <v>558</v>
      </c>
      <c r="N171" s="39" t="s">
        <v>549</v>
      </c>
      <c r="O171" s="38" t="s">
        <v>30</v>
      </c>
      <c r="P171" s="39" t="s">
        <v>549</v>
      </c>
      <c r="Q171" s="39" t="s">
        <v>559</v>
      </c>
      <c r="R171" s="65">
        <v>1</v>
      </c>
      <c r="S171" s="65">
        <v>1</v>
      </c>
      <c r="T171" s="65">
        <v>1</v>
      </c>
      <c r="U171" s="1">
        <v>205</v>
      </c>
      <c r="V171" s="1">
        <v>205</v>
      </c>
      <c r="W171" t="s">
        <v>95</v>
      </c>
    </row>
    <row r="172" spans="1:23" ht="45" x14ac:dyDescent="0.2">
      <c r="A172" t="s">
        <v>160</v>
      </c>
      <c r="B172" s="38" t="s">
        <v>542</v>
      </c>
      <c r="C172" s="39" t="s">
        <v>543</v>
      </c>
      <c r="D172" s="43" t="s">
        <v>544</v>
      </c>
      <c r="E172" s="43" t="s">
        <v>545</v>
      </c>
      <c r="F172" s="1">
        <v>481260.96</v>
      </c>
      <c r="G172" s="55">
        <v>462277.6265351834</v>
      </c>
      <c r="H172" s="55">
        <v>438274.68136893294</v>
      </c>
      <c r="I172" s="1">
        <v>17692.71</v>
      </c>
      <c r="J172" s="1">
        <v>420581.97</v>
      </c>
      <c r="K172" s="1" t="s">
        <v>91</v>
      </c>
      <c r="L172" s="38" t="s">
        <v>30</v>
      </c>
      <c r="M172" s="39" t="s">
        <v>560</v>
      </c>
      <c r="N172" s="39" t="s">
        <v>561</v>
      </c>
      <c r="O172" s="38" t="s">
        <v>30</v>
      </c>
      <c r="P172" s="39" t="s">
        <v>561</v>
      </c>
      <c r="Q172" s="39" t="s">
        <v>560</v>
      </c>
      <c r="R172" s="65">
        <v>1</v>
      </c>
      <c r="S172" s="65">
        <v>1</v>
      </c>
      <c r="T172" s="65">
        <v>1</v>
      </c>
      <c r="U172" s="1">
        <v>102</v>
      </c>
      <c r="V172" s="1">
        <v>102</v>
      </c>
      <c r="W172" t="s">
        <v>95</v>
      </c>
    </row>
    <row r="173" spans="1:23" ht="45" x14ac:dyDescent="0.2">
      <c r="A173" t="s">
        <v>160</v>
      </c>
      <c r="B173" s="38" t="s">
        <v>542</v>
      </c>
      <c r="C173" s="39" t="s">
        <v>543</v>
      </c>
      <c r="D173" s="43" t="s">
        <v>544</v>
      </c>
      <c r="E173" s="43" t="s">
        <v>545</v>
      </c>
      <c r="F173" s="1">
        <v>962521.91</v>
      </c>
      <c r="G173" s="55">
        <v>924555.24346481659</v>
      </c>
      <c r="H173" s="55">
        <v>876549.35363106686</v>
      </c>
      <c r="I173" s="1">
        <v>35385.42</v>
      </c>
      <c r="J173" s="1">
        <v>841163.94</v>
      </c>
      <c r="K173" s="1" t="s">
        <v>91</v>
      </c>
      <c r="L173" s="38" t="s">
        <v>29</v>
      </c>
      <c r="M173" s="39" t="s">
        <v>562</v>
      </c>
      <c r="N173" s="39" t="s">
        <v>563</v>
      </c>
      <c r="O173" s="38" t="s">
        <v>29</v>
      </c>
      <c r="P173" s="39" t="s">
        <v>563</v>
      </c>
      <c r="Q173" s="39" t="s">
        <v>564</v>
      </c>
      <c r="R173" s="65">
        <v>1</v>
      </c>
      <c r="S173" s="65">
        <v>1</v>
      </c>
      <c r="T173" s="65">
        <v>1</v>
      </c>
      <c r="U173" s="1">
        <v>9</v>
      </c>
      <c r="V173" s="1">
        <v>9</v>
      </c>
      <c r="W173" t="s">
        <v>95</v>
      </c>
    </row>
    <row r="174" spans="1:23" ht="45" x14ac:dyDescent="0.2">
      <c r="A174" t="s">
        <v>160</v>
      </c>
      <c r="B174" s="38" t="s">
        <v>542</v>
      </c>
      <c r="C174" s="39" t="s">
        <v>543</v>
      </c>
      <c r="D174" s="43" t="s">
        <v>544</v>
      </c>
      <c r="E174" s="43" t="s">
        <v>545</v>
      </c>
      <c r="F174" s="1">
        <v>481260.95</v>
      </c>
      <c r="G174" s="55">
        <v>462277.61692963325</v>
      </c>
      <c r="H174" s="55">
        <v>438274.67226213397</v>
      </c>
      <c r="I174" s="1">
        <v>17692.71</v>
      </c>
      <c r="J174" s="1">
        <v>420581.97</v>
      </c>
      <c r="K174" s="1" t="s">
        <v>91</v>
      </c>
      <c r="L174" s="38" t="s">
        <v>30</v>
      </c>
      <c r="M174" s="39" t="s">
        <v>565</v>
      </c>
      <c r="N174" s="39" t="s">
        <v>525</v>
      </c>
      <c r="O174" s="38" t="s">
        <v>30</v>
      </c>
      <c r="P174" s="39" t="s">
        <v>525</v>
      </c>
      <c r="Q174" s="39" t="s">
        <v>565</v>
      </c>
      <c r="R174" s="65">
        <v>1</v>
      </c>
      <c r="S174" s="65">
        <v>1</v>
      </c>
      <c r="T174" s="65">
        <v>1</v>
      </c>
      <c r="U174" s="1">
        <v>1</v>
      </c>
      <c r="V174" s="1">
        <v>1</v>
      </c>
      <c r="W174" t="s">
        <v>95</v>
      </c>
    </row>
    <row r="175" spans="1:23" ht="45" x14ac:dyDescent="0.2">
      <c r="A175" t="s">
        <v>160</v>
      </c>
      <c r="B175" s="38" t="s">
        <v>542</v>
      </c>
      <c r="C175" s="39" t="s">
        <v>543</v>
      </c>
      <c r="D175" s="43" t="s">
        <v>544</v>
      </c>
      <c r="E175" s="43" t="s">
        <v>545</v>
      </c>
      <c r="F175" s="1">
        <v>481260.96</v>
      </c>
      <c r="G175" s="55">
        <v>462277.6265351834</v>
      </c>
      <c r="H175" s="55">
        <v>438274.68136893294</v>
      </c>
      <c r="I175" s="1">
        <v>17692.71</v>
      </c>
      <c r="J175" s="1">
        <v>420581.97</v>
      </c>
      <c r="K175" s="1" t="s">
        <v>91</v>
      </c>
      <c r="L175" s="38" t="s">
        <v>30</v>
      </c>
      <c r="M175" s="39" t="s">
        <v>566</v>
      </c>
      <c r="N175" s="39" t="s">
        <v>567</v>
      </c>
      <c r="O175" s="38" t="s">
        <v>30</v>
      </c>
      <c r="P175" s="39" t="s">
        <v>567</v>
      </c>
      <c r="Q175" s="39" t="s">
        <v>566</v>
      </c>
      <c r="R175" s="65">
        <v>1</v>
      </c>
      <c r="S175" s="65">
        <v>1</v>
      </c>
      <c r="T175" s="1">
        <f>(2732812/2887565)*100</f>
        <v>94.640709386628529</v>
      </c>
      <c r="U175" s="1">
        <v>2732815</v>
      </c>
      <c r="V175" s="1">
        <v>2887565</v>
      </c>
      <c r="W175" t="s">
        <v>95</v>
      </c>
    </row>
    <row r="176" spans="1:23" ht="45" x14ac:dyDescent="0.2">
      <c r="A176" t="s">
        <v>160</v>
      </c>
      <c r="B176" s="38" t="s">
        <v>568</v>
      </c>
      <c r="C176" s="39" t="s">
        <v>569</v>
      </c>
      <c r="D176" s="43" t="s">
        <v>570</v>
      </c>
      <c r="E176" s="43" t="s">
        <v>571</v>
      </c>
      <c r="F176" s="1">
        <v>5421113.4900000002</v>
      </c>
      <c r="G176" s="47">
        <v>6143082.2000000002</v>
      </c>
      <c r="H176" s="50">
        <v>6015198.8200000003</v>
      </c>
      <c r="I176" s="1">
        <v>72822.13</v>
      </c>
      <c r="J176" s="1">
        <v>5942376.6900000004</v>
      </c>
      <c r="K176" s="1" t="s">
        <v>91</v>
      </c>
      <c r="L176" s="38" t="s">
        <v>27</v>
      </c>
      <c r="M176" s="39" t="s">
        <v>572</v>
      </c>
      <c r="N176" s="39" t="s">
        <v>93</v>
      </c>
      <c r="O176" s="38" t="s">
        <v>27</v>
      </c>
      <c r="P176" s="39" t="s">
        <v>573</v>
      </c>
      <c r="Q176" s="39" t="s">
        <v>574</v>
      </c>
      <c r="R176" s="1"/>
      <c r="S176" s="1"/>
      <c r="T176" s="1"/>
      <c r="U176" s="1"/>
      <c r="V176" s="1"/>
      <c r="W176" t="s">
        <v>95</v>
      </c>
    </row>
    <row r="177" spans="1:23" ht="56.25" x14ac:dyDescent="0.2">
      <c r="A177" t="s">
        <v>160</v>
      </c>
      <c r="B177" s="38" t="s">
        <v>568</v>
      </c>
      <c r="C177" s="39" t="s">
        <v>569</v>
      </c>
      <c r="D177" s="43" t="s">
        <v>570</v>
      </c>
      <c r="E177" s="43" t="s">
        <v>571</v>
      </c>
      <c r="F177" s="1">
        <v>5421113.4900000002</v>
      </c>
      <c r="G177" s="55">
        <v>6143082.2000000002</v>
      </c>
      <c r="H177" s="55">
        <v>6015198.8200000003</v>
      </c>
      <c r="I177" s="1">
        <v>72822.13</v>
      </c>
      <c r="J177" s="1">
        <v>5942376.6899999995</v>
      </c>
      <c r="K177" s="1" t="s">
        <v>91</v>
      </c>
      <c r="L177" s="38" t="s">
        <v>96</v>
      </c>
      <c r="M177" s="39" t="s">
        <v>575</v>
      </c>
      <c r="N177" s="39" t="s">
        <v>576</v>
      </c>
      <c r="O177" s="38" t="s">
        <v>96</v>
      </c>
      <c r="P177" s="39" t="s">
        <v>577</v>
      </c>
      <c r="Q177" s="39" t="s">
        <v>575</v>
      </c>
      <c r="R177" s="65">
        <v>1</v>
      </c>
      <c r="S177" s="65">
        <v>1</v>
      </c>
      <c r="T177" s="1">
        <v>0</v>
      </c>
      <c r="U177" s="1">
        <v>0</v>
      </c>
      <c r="V177" s="1">
        <v>0</v>
      </c>
      <c r="W177" t="s">
        <v>95</v>
      </c>
    </row>
    <row r="178" spans="1:23" ht="56.25" x14ac:dyDescent="0.2">
      <c r="A178" t="s">
        <v>160</v>
      </c>
      <c r="B178" s="38" t="s">
        <v>568</v>
      </c>
      <c r="C178" s="39" t="s">
        <v>569</v>
      </c>
      <c r="D178" s="43" t="s">
        <v>570</v>
      </c>
      <c r="E178" s="43" t="s">
        <v>571</v>
      </c>
      <c r="F178" s="1">
        <v>1807037.82</v>
      </c>
      <c r="G178" s="55">
        <v>2047694.0553348949</v>
      </c>
      <c r="H178" s="55">
        <v>2005066.2622374604</v>
      </c>
      <c r="I178" s="1">
        <v>24274.04</v>
      </c>
      <c r="J178" s="1">
        <v>1980792.22</v>
      </c>
      <c r="K178" s="1" t="s">
        <v>91</v>
      </c>
      <c r="L178" s="38" t="s">
        <v>29</v>
      </c>
      <c r="M178" s="39" t="s">
        <v>578</v>
      </c>
      <c r="N178" s="39" t="s">
        <v>579</v>
      </c>
      <c r="O178" s="38" t="s">
        <v>29</v>
      </c>
      <c r="P178" s="39" t="s">
        <v>580</v>
      </c>
      <c r="Q178" s="39" t="s">
        <v>581</v>
      </c>
      <c r="R178" s="65">
        <v>0.8</v>
      </c>
      <c r="S178" s="65">
        <v>0.8</v>
      </c>
      <c r="T178" s="1">
        <v>1</v>
      </c>
      <c r="U178" s="1">
        <v>1</v>
      </c>
      <c r="V178" s="1">
        <v>1</v>
      </c>
      <c r="W178" t="s">
        <v>95</v>
      </c>
    </row>
    <row r="179" spans="1:23" ht="67.5" x14ac:dyDescent="0.2">
      <c r="A179" t="s">
        <v>160</v>
      </c>
      <c r="B179" s="38" t="s">
        <v>568</v>
      </c>
      <c r="C179" s="39" t="s">
        <v>569</v>
      </c>
      <c r="D179" s="43" t="s">
        <v>570</v>
      </c>
      <c r="E179" s="43" t="s">
        <v>571</v>
      </c>
      <c r="F179" s="1">
        <v>903518.91</v>
      </c>
      <c r="G179" s="55">
        <v>1023847.0276674475</v>
      </c>
      <c r="H179" s="55">
        <v>1002533.1311187302</v>
      </c>
      <c r="I179" s="1">
        <v>12137.02</v>
      </c>
      <c r="J179" s="1">
        <v>990396.11</v>
      </c>
      <c r="K179" s="1" t="s">
        <v>91</v>
      </c>
      <c r="L179" s="38" t="s">
        <v>30</v>
      </c>
      <c r="M179" s="39" t="s">
        <v>582</v>
      </c>
      <c r="N179" s="39" t="s">
        <v>580</v>
      </c>
      <c r="O179" s="38" t="s">
        <v>30</v>
      </c>
      <c r="P179" s="39" t="s">
        <v>579</v>
      </c>
      <c r="Q179" s="39" t="s">
        <v>583</v>
      </c>
      <c r="R179" s="65">
        <v>0.5</v>
      </c>
      <c r="S179" s="65">
        <v>0.5</v>
      </c>
      <c r="T179" s="1">
        <v>0</v>
      </c>
      <c r="U179" s="1">
        <v>0</v>
      </c>
      <c r="V179" s="1">
        <v>0</v>
      </c>
      <c r="W179" t="s">
        <v>95</v>
      </c>
    </row>
    <row r="180" spans="1:23" ht="45" x14ac:dyDescent="0.2">
      <c r="A180" t="s">
        <v>160</v>
      </c>
      <c r="B180" s="38" t="s">
        <v>568</v>
      </c>
      <c r="C180" s="39" t="s">
        <v>569</v>
      </c>
      <c r="D180" s="43" t="s">
        <v>570</v>
      </c>
      <c r="E180" s="43" t="s">
        <v>571</v>
      </c>
      <c r="F180" s="1">
        <v>903518.91</v>
      </c>
      <c r="G180" s="55">
        <v>1023847.0276674475</v>
      </c>
      <c r="H180" s="55">
        <v>1002533.1311187302</v>
      </c>
      <c r="I180" s="1">
        <v>12137.02</v>
      </c>
      <c r="J180" s="1">
        <v>990396.11</v>
      </c>
      <c r="K180" s="1" t="s">
        <v>91</v>
      </c>
      <c r="L180" s="38" t="s">
        <v>30</v>
      </c>
      <c r="M180" s="39" t="s">
        <v>584</v>
      </c>
      <c r="N180" s="39" t="s">
        <v>585</v>
      </c>
      <c r="O180" s="38" t="s">
        <v>30</v>
      </c>
      <c r="P180" s="39" t="s">
        <v>585</v>
      </c>
      <c r="Q180" s="39" t="s">
        <v>584</v>
      </c>
      <c r="R180" s="65">
        <v>0.05</v>
      </c>
      <c r="S180" s="65">
        <v>0.05</v>
      </c>
      <c r="T180" s="1">
        <v>0</v>
      </c>
      <c r="U180" s="1">
        <v>0</v>
      </c>
      <c r="V180" s="1">
        <v>0</v>
      </c>
      <c r="W180" t="s">
        <v>95</v>
      </c>
    </row>
    <row r="181" spans="1:23" ht="56.25" x14ac:dyDescent="0.2">
      <c r="A181" t="s">
        <v>160</v>
      </c>
      <c r="B181" s="38" t="s">
        <v>568</v>
      </c>
      <c r="C181" s="39" t="s">
        <v>569</v>
      </c>
      <c r="D181" s="43" t="s">
        <v>570</v>
      </c>
      <c r="E181" s="43" t="s">
        <v>571</v>
      </c>
      <c r="F181" s="1">
        <v>1807037.84</v>
      </c>
      <c r="G181" s="55">
        <v>2047694.0779984386</v>
      </c>
      <c r="H181" s="55">
        <v>2005066.2844292067</v>
      </c>
      <c r="I181" s="1">
        <v>24274.04</v>
      </c>
      <c r="J181" s="1">
        <v>1980792.24</v>
      </c>
      <c r="K181" s="1" t="s">
        <v>91</v>
      </c>
      <c r="L181" s="38" t="s">
        <v>29</v>
      </c>
      <c r="M181" s="39" t="s">
        <v>586</v>
      </c>
      <c r="N181" s="39" t="s">
        <v>587</v>
      </c>
      <c r="O181" s="38" t="s">
        <v>29</v>
      </c>
      <c r="P181" s="39" t="s">
        <v>588</v>
      </c>
      <c r="Q181" s="39" t="s">
        <v>589</v>
      </c>
      <c r="R181" s="65">
        <v>0.8</v>
      </c>
      <c r="S181" s="65">
        <v>0.8</v>
      </c>
      <c r="T181" s="65">
        <v>1</v>
      </c>
      <c r="U181" s="65">
        <v>1</v>
      </c>
      <c r="V181" s="1">
        <v>1</v>
      </c>
      <c r="W181" t="s">
        <v>95</v>
      </c>
    </row>
    <row r="182" spans="1:23" ht="45" x14ac:dyDescent="0.2">
      <c r="A182" t="s">
        <v>160</v>
      </c>
      <c r="B182" s="38" t="s">
        <v>568</v>
      </c>
      <c r="C182" s="39" t="s">
        <v>569</v>
      </c>
      <c r="D182" s="43" t="s">
        <v>570</v>
      </c>
      <c r="E182" s="43" t="s">
        <v>571</v>
      </c>
      <c r="F182" s="1">
        <v>903518.92</v>
      </c>
      <c r="G182" s="55">
        <v>1023847.0389992193</v>
      </c>
      <c r="H182" s="55">
        <v>1002533.1422146034</v>
      </c>
      <c r="I182" s="1">
        <v>12137.02</v>
      </c>
      <c r="J182" s="1">
        <v>990396.12</v>
      </c>
      <c r="K182" s="1" t="s">
        <v>91</v>
      </c>
      <c r="L182" s="38" t="s">
        <v>30</v>
      </c>
      <c r="M182" s="39" t="s">
        <v>590</v>
      </c>
      <c r="N182" s="39" t="s">
        <v>588</v>
      </c>
      <c r="O182" s="38" t="s">
        <v>30</v>
      </c>
      <c r="P182" s="39" t="s">
        <v>587</v>
      </c>
      <c r="Q182" s="39" t="s">
        <v>590</v>
      </c>
      <c r="R182" s="65">
        <v>0.8</v>
      </c>
      <c r="S182" s="65">
        <v>0.8</v>
      </c>
      <c r="T182" s="65">
        <v>1</v>
      </c>
      <c r="U182" s="1">
        <v>1</v>
      </c>
      <c r="V182" s="1">
        <v>1</v>
      </c>
      <c r="W182" t="s">
        <v>95</v>
      </c>
    </row>
    <row r="183" spans="1:23" ht="45" x14ac:dyDescent="0.2">
      <c r="A183" t="s">
        <v>160</v>
      </c>
      <c r="B183" s="38" t="s">
        <v>568</v>
      </c>
      <c r="C183" s="39" t="s">
        <v>569</v>
      </c>
      <c r="D183" s="43" t="s">
        <v>570</v>
      </c>
      <c r="E183" s="43" t="s">
        <v>571</v>
      </c>
      <c r="F183" s="1">
        <v>903518.92</v>
      </c>
      <c r="G183" s="55">
        <v>1023847.0389992193</v>
      </c>
      <c r="H183" s="55">
        <v>1002533.1422146034</v>
      </c>
      <c r="I183" s="1">
        <v>12137.02</v>
      </c>
      <c r="J183" s="1">
        <v>990396.12</v>
      </c>
      <c r="K183" s="1" t="s">
        <v>91</v>
      </c>
      <c r="L183" s="38" t="s">
        <v>30</v>
      </c>
      <c r="M183" s="39" t="s">
        <v>591</v>
      </c>
      <c r="N183" s="39" t="s">
        <v>587</v>
      </c>
      <c r="O183" s="38" t="s">
        <v>30</v>
      </c>
      <c r="P183" s="39" t="s">
        <v>587</v>
      </c>
      <c r="Q183" s="39" t="s">
        <v>591</v>
      </c>
      <c r="R183" s="65">
        <v>0.4</v>
      </c>
      <c r="S183" s="65">
        <v>0.4</v>
      </c>
      <c r="T183" s="65">
        <v>1</v>
      </c>
      <c r="U183" s="1">
        <v>1</v>
      </c>
      <c r="V183" s="1">
        <v>1</v>
      </c>
      <c r="W183" t="s">
        <v>95</v>
      </c>
    </row>
    <row r="184" spans="1:23" ht="56.25" x14ac:dyDescent="0.2">
      <c r="A184" t="s">
        <v>160</v>
      </c>
      <c r="B184" s="38" t="s">
        <v>568</v>
      </c>
      <c r="C184" s="39" t="s">
        <v>569</v>
      </c>
      <c r="D184" s="43" t="s">
        <v>570</v>
      </c>
      <c r="E184" s="43" t="s">
        <v>571</v>
      </c>
      <c r="F184" s="1">
        <v>1807037.83</v>
      </c>
      <c r="G184" s="55">
        <v>2047694.0666666667</v>
      </c>
      <c r="H184" s="55">
        <v>2005066.2733333334</v>
      </c>
      <c r="I184" s="1">
        <v>24274.05</v>
      </c>
      <c r="J184" s="1">
        <v>1980792.23</v>
      </c>
      <c r="K184" s="1" t="s">
        <v>91</v>
      </c>
      <c r="L184" s="38" t="s">
        <v>29</v>
      </c>
      <c r="M184" s="39" t="s">
        <v>592</v>
      </c>
      <c r="N184" s="39" t="s">
        <v>580</v>
      </c>
      <c r="O184" s="38" t="s">
        <v>29</v>
      </c>
      <c r="P184" s="39" t="s">
        <v>593</v>
      </c>
      <c r="Q184" s="39" t="s">
        <v>594</v>
      </c>
      <c r="R184" s="65">
        <v>0.1</v>
      </c>
      <c r="S184" s="65">
        <v>0.1</v>
      </c>
      <c r="T184" s="1">
        <f>(75/47)*100</f>
        <v>159.57446808510639</v>
      </c>
      <c r="U184" s="1">
        <v>75</v>
      </c>
      <c r="V184" s="1">
        <v>47</v>
      </c>
      <c r="W184" t="s">
        <v>95</v>
      </c>
    </row>
    <row r="185" spans="1:23" ht="45" x14ac:dyDescent="0.2">
      <c r="A185" t="s">
        <v>160</v>
      </c>
      <c r="B185" s="38" t="s">
        <v>568</v>
      </c>
      <c r="C185" s="39" t="s">
        <v>569</v>
      </c>
      <c r="D185" s="43" t="s">
        <v>570</v>
      </c>
      <c r="E185" s="43" t="s">
        <v>571</v>
      </c>
      <c r="F185" s="1">
        <v>1807037.83</v>
      </c>
      <c r="G185" s="55">
        <v>2047694.0666666667</v>
      </c>
      <c r="H185" s="55">
        <v>2005066.2733333334</v>
      </c>
      <c r="I185" s="1">
        <v>24274.05</v>
      </c>
      <c r="J185" s="1">
        <v>1980792.23</v>
      </c>
      <c r="K185" s="1" t="s">
        <v>91</v>
      </c>
      <c r="L185" s="38" t="s">
        <v>30</v>
      </c>
      <c r="M185" s="39" t="s">
        <v>595</v>
      </c>
      <c r="N185" s="39" t="s">
        <v>596</v>
      </c>
      <c r="O185" s="38" t="s">
        <v>30</v>
      </c>
      <c r="P185" s="39" t="s">
        <v>597</v>
      </c>
      <c r="Q185" s="39" t="s">
        <v>598</v>
      </c>
      <c r="R185" s="65">
        <v>0.8</v>
      </c>
      <c r="S185" s="65">
        <v>0.8</v>
      </c>
      <c r="T185" s="65">
        <v>1</v>
      </c>
      <c r="U185" s="1">
        <v>30</v>
      </c>
      <c r="V185" s="1">
        <v>30</v>
      </c>
      <c r="W185" t="s">
        <v>95</v>
      </c>
    </row>
    <row r="186" spans="1:23" ht="45" x14ac:dyDescent="0.2">
      <c r="A186" t="s">
        <v>160</v>
      </c>
      <c r="B186" s="38" t="s">
        <v>599</v>
      </c>
      <c r="C186" s="39" t="s">
        <v>600</v>
      </c>
      <c r="D186" s="43" t="s">
        <v>570</v>
      </c>
      <c r="E186" s="43" t="s">
        <v>601</v>
      </c>
      <c r="F186" s="1">
        <v>551632.74</v>
      </c>
      <c r="G186" s="47">
        <v>528295.67000000004</v>
      </c>
      <c r="H186" s="50">
        <v>491098.63</v>
      </c>
      <c r="I186" s="1">
        <v>0</v>
      </c>
      <c r="J186" s="1">
        <v>491098.63</v>
      </c>
      <c r="K186" s="1" t="s">
        <v>91</v>
      </c>
      <c r="L186" s="38" t="s">
        <v>27</v>
      </c>
      <c r="M186" s="39" t="s">
        <v>602</v>
      </c>
      <c r="N186" s="39" t="s">
        <v>93</v>
      </c>
      <c r="O186" s="38" t="s">
        <v>27</v>
      </c>
      <c r="P186" s="39" t="s">
        <v>93</v>
      </c>
      <c r="Q186" s="39" t="s">
        <v>603</v>
      </c>
      <c r="R186" s="1"/>
      <c r="S186" s="1"/>
      <c r="T186" s="1"/>
      <c r="U186" s="1"/>
      <c r="V186" s="1"/>
      <c r="W186" t="s">
        <v>95</v>
      </c>
    </row>
    <row r="187" spans="1:23" ht="45" x14ac:dyDescent="0.2">
      <c r="A187" t="s">
        <v>160</v>
      </c>
      <c r="B187" s="38" t="s">
        <v>599</v>
      </c>
      <c r="C187" s="39" t="s">
        <v>600</v>
      </c>
      <c r="D187" s="43" t="s">
        <v>570</v>
      </c>
      <c r="E187" s="43" t="s">
        <v>601</v>
      </c>
      <c r="F187" s="1">
        <v>551632.74</v>
      </c>
      <c r="G187" s="47">
        <v>528295.67000000004</v>
      </c>
      <c r="H187" s="50">
        <v>491098.63</v>
      </c>
      <c r="I187" s="1">
        <v>0</v>
      </c>
      <c r="J187" s="1">
        <v>491098.63</v>
      </c>
      <c r="K187" s="1" t="s">
        <v>91</v>
      </c>
      <c r="L187" s="38" t="s">
        <v>96</v>
      </c>
      <c r="M187" s="39" t="s">
        <v>604</v>
      </c>
      <c r="N187" s="39" t="s">
        <v>93</v>
      </c>
      <c r="O187" s="38" t="s">
        <v>96</v>
      </c>
      <c r="P187" s="39" t="s">
        <v>93</v>
      </c>
      <c r="Q187" s="39" t="s">
        <v>604</v>
      </c>
      <c r="R187" s="1"/>
      <c r="S187" s="1"/>
      <c r="T187" s="1"/>
      <c r="U187" s="1"/>
      <c r="V187" s="1"/>
      <c r="W187" t="s">
        <v>95</v>
      </c>
    </row>
    <row r="188" spans="1:23" ht="45" x14ac:dyDescent="0.2">
      <c r="A188" t="s">
        <v>160</v>
      </c>
      <c r="B188" s="38" t="s">
        <v>599</v>
      </c>
      <c r="C188" s="39" t="s">
        <v>600</v>
      </c>
      <c r="D188" s="43" t="s">
        <v>570</v>
      </c>
      <c r="E188" s="43" t="s">
        <v>601</v>
      </c>
      <c r="F188" s="1">
        <v>137908.19</v>
      </c>
      <c r="G188" s="55">
        <v>132073.92228847279</v>
      </c>
      <c r="H188" s="55">
        <v>122774.66195131875</v>
      </c>
      <c r="I188" s="1">
        <v>0</v>
      </c>
      <c r="J188" s="1">
        <v>122774.65</v>
      </c>
      <c r="K188" s="1" t="s">
        <v>91</v>
      </c>
      <c r="L188" s="38" t="s">
        <v>29</v>
      </c>
      <c r="M188" s="39" t="s">
        <v>605</v>
      </c>
      <c r="N188" s="39" t="s">
        <v>606</v>
      </c>
      <c r="O188" s="38" t="s">
        <v>29</v>
      </c>
      <c r="P188" s="39" t="s">
        <v>607</v>
      </c>
      <c r="Q188" s="39" t="s">
        <v>608</v>
      </c>
      <c r="R188" s="65">
        <v>1</v>
      </c>
      <c r="S188" s="65">
        <v>1</v>
      </c>
      <c r="T188" s="1">
        <f>(46/121)*100</f>
        <v>38.016528925619838</v>
      </c>
      <c r="U188" s="1">
        <v>46</v>
      </c>
      <c r="V188" s="1">
        <v>121</v>
      </c>
      <c r="W188" t="s">
        <v>95</v>
      </c>
    </row>
    <row r="189" spans="1:23" ht="45" x14ac:dyDescent="0.2">
      <c r="A189" t="s">
        <v>160</v>
      </c>
      <c r="B189" s="38" t="s">
        <v>599</v>
      </c>
      <c r="C189" s="39" t="s">
        <v>600</v>
      </c>
      <c r="D189" s="43" t="s">
        <v>570</v>
      </c>
      <c r="E189" s="43" t="s">
        <v>601</v>
      </c>
      <c r="F189" s="1">
        <v>137908.19</v>
      </c>
      <c r="G189" s="55">
        <v>132073.92228847279</v>
      </c>
      <c r="H189" s="55">
        <v>122774.66195131875</v>
      </c>
      <c r="I189" s="1">
        <v>0</v>
      </c>
      <c r="J189" s="1">
        <v>122774.65</v>
      </c>
      <c r="K189" s="1" t="s">
        <v>91</v>
      </c>
      <c r="L189" s="38" t="s">
        <v>30</v>
      </c>
      <c r="M189" s="39" t="s">
        <v>609</v>
      </c>
      <c r="N189" s="39" t="s">
        <v>610</v>
      </c>
      <c r="O189" s="38" t="s">
        <v>30</v>
      </c>
      <c r="P189" s="39" t="s">
        <v>611</v>
      </c>
      <c r="Q189" s="39" t="s">
        <v>612</v>
      </c>
      <c r="R189" s="65">
        <v>0.2</v>
      </c>
      <c r="S189" s="65">
        <v>0.2</v>
      </c>
      <c r="T189" s="1">
        <f>(46/121)*100</f>
        <v>38.016528925619838</v>
      </c>
      <c r="U189" s="1">
        <v>46</v>
      </c>
      <c r="V189" s="1">
        <v>121</v>
      </c>
      <c r="W189" t="s">
        <v>95</v>
      </c>
    </row>
    <row r="190" spans="1:23" ht="45" x14ac:dyDescent="0.2">
      <c r="A190" t="s">
        <v>160</v>
      </c>
      <c r="B190" s="38" t="s">
        <v>599</v>
      </c>
      <c r="C190" s="39" t="s">
        <v>600</v>
      </c>
      <c r="D190" s="43" t="s">
        <v>570</v>
      </c>
      <c r="E190" s="43" t="s">
        <v>601</v>
      </c>
      <c r="F190" s="1">
        <v>137908.19</v>
      </c>
      <c r="G190" s="55">
        <v>132073.92228847279</v>
      </c>
      <c r="H190" s="55">
        <v>122774.66195131875</v>
      </c>
      <c r="I190" s="1">
        <v>0</v>
      </c>
      <c r="J190" s="1">
        <v>122774.66</v>
      </c>
      <c r="K190" s="1" t="s">
        <v>91</v>
      </c>
      <c r="L190" s="38" t="s">
        <v>29</v>
      </c>
      <c r="M190" s="39" t="s">
        <v>613</v>
      </c>
      <c r="N190" s="39" t="s">
        <v>614</v>
      </c>
      <c r="O190" s="38" t="s">
        <v>29</v>
      </c>
      <c r="P190" s="39" t="s">
        <v>615</v>
      </c>
      <c r="Q190" s="39" t="s">
        <v>616</v>
      </c>
      <c r="R190" s="65">
        <v>0.9</v>
      </c>
      <c r="S190" s="65">
        <v>0.9</v>
      </c>
      <c r="T190" s="1">
        <f>(551632/553182)*100</f>
        <v>99.719802885849504</v>
      </c>
      <c r="U190" s="1">
        <v>551632</v>
      </c>
      <c r="V190" s="1">
        <v>553182</v>
      </c>
      <c r="W190" t="s">
        <v>95</v>
      </c>
    </row>
    <row r="191" spans="1:23" ht="45" x14ac:dyDescent="0.2">
      <c r="A191" t="s">
        <v>160</v>
      </c>
      <c r="B191" s="38" t="s">
        <v>599</v>
      </c>
      <c r="C191" s="39" t="s">
        <v>600</v>
      </c>
      <c r="D191" s="43" t="s">
        <v>570</v>
      </c>
      <c r="E191" s="43" t="s">
        <v>601</v>
      </c>
      <c r="F191" s="1">
        <v>68954.100000000006</v>
      </c>
      <c r="G191" s="55">
        <v>66036.96593270915</v>
      </c>
      <c r="H191" s="55">
        <v>61387.335426978105</v>
      </c>
      <c r="I191" s="1">
        <v>0</v>
      </c>
      <c r="J191" s="1">
        <v>61387.33</v>
      </c>
      <c r="K191" s="1" t="s">
        <v>91</v>
      </c>
      <c r="L191" s="38" t="s">
        <v>30</v>
      </c>
      <c r="M191" s="39" t="s">
        <v>617</v>
      </c>
      <c r="N191" s="39" t="s">
        <v>618</v>
      </c>
      <c r="O191" s="38" t="s">
        <v>30</v>
      </c>
      <c r="P191" s="39" t="s">
        <v>619</v>
      </c>
      <c r="Q191" s="39" t="s">
        <v>620</v>
      </c>
      <c r="R191" s="65">
        <v>0.4</v>
      </c>
      <c r="S191" s="65">
        <v>0.4</v>
      </c>
      <c r="T191" s="65">
        <v>1</v>
      </c>
      <c r="U191" s="1">
        <v>1</v>
      </c>
      <c r="V191" s="1">
        <v>1</v>
      </c>
      <c r="W191" t="s">
        <v>95</v>
      </c>
    </row>
    <row r="192" spans="1:23" ht="45" x14ac:dyDescent="0.2">
      <c r="A192" t="s">
        <v>160</v>
      </c>
      <c r="B192" s="38" t="s">
        <v>599</v>
      </c>
      <c r="C192" s="39" t="s">
        <v>600</v>
      </c>
      <c r="D192" s="43" t="s">
        <v>570</v>
      </c>
      <c r="E192" s="43" t="s">
        <v>601</v>
      </c>
      <c r="F192" s="1">
        <v>68954.09</v>
      </c>
      <c r="G192" s="55">
        <v>66036.956355763614</v>
      </c>
      <c r="H192" s="55">
        <v>61387.326524340628</v>
      </c>
      <c r="I192" s="1">
        <v>0</v>
      </c>
      <c r="J192" s="1">
        <v>61387.33</v>
      </c>
      <c r="K192" s="1" t="s">
        <v>91</v>
      </c>
      <c r="L192" s="38" t="s">
        <v>30</v>
      </c>
      <c r="M192" s="39" t="s">
        <v>621</v>
      </c>
      <c r="N192" s="39" t="s">
        <v>622</v>
      </c>
      <c r="O192" s="38" t="s">
        <v>30</v>
      </c>
      <c r="P192" s="39" t="s">
        <v>623</v>
      </c>
      <c r="Q192" s="39" t="s">
        <v>624</v>
      </c>
      <c r="R192" s="65">
        <v>0.8</v>
      </c>
      <c r="S192" s="65">
        <v>0.8</v>
      </c>
      <c r="T192" s="65">
        <v>1</v>
      </c>
      <c r="U192" s="1">
        <v>1</v>
      </c>
      <c r="V192" s="1">
        <v>1</v>
      </c>
      <c r="W192" t="s">
        <v>95</v>
      </c>
    </row>
    <row r="193" spans="1:23" ht="45" x14ac:dyDescent="0.2">
      <c r="A193" t="s">
        <v>160</v>
      </c>
      <c r="B193" s="38" t="s">
        <v>599</v>
      </c>
      <c r="C193" s="39" t="s">
        <v>600</v>
      </c>
      <c r="D193" s="43" t="s">
        <v>570</v>
      </c>
      <c r="E193" s="43" t="s">
        <v>601</v>
      </c>
      <c r="F193" s="1">
        <v>137908.18</v>
      </c>
      <c r="G193" s="55">
        <v>132073.91271152723</v>
      </c>
      <c r="H193" s="55">
        <v>122774.65304868126</v>
      </c>
      <c r="I193" s="1">
        <v>0</v>
      </c>
      <c r="J193" s="1">
        <v>122774.66</v>
      </c>
      <c r="K193" s="1" t="s">
        <v>91</v>
      </c>
      <c r="L193" s="38" t="s">
        <v>29</v>
      </c>
      <c r="M193" s="39" t="s">
        <v>625</v>
      </c>
      <c r="N193" s="39" t="s">
        <v>626</v>
      </c>
      <c r="O193" s="38" t="s">
        <v>29</v>
      </c>
      <c r="P193" s="39" t="s">
        <v>626</v>
      </c>
      <c r="Q193" s="39" t="s">
        <v>627</v>
      </c>
      <c r="R193" s="65">
        <v>0.3</v>
      </c>
      <c r="S193" s="65">
        <v>0.3</v>
      </c>
      <c r="T193" s="65">
        <v>1</v>
      </c>
      <c r="U193" s="1">
        <v>167</v>
      </c>
      <c r="V193" s="1">
        <v>167</v>
      </c>
      <c r="W193" t="s">
        <v>95</v>
      </c>
    </row>
    <row r="194" spans="1:23" ht="45" x14ac:dyDescent="0.2">
      <c r="A194" t="s">
        <v>160</v>
      </c>
      <c r="B194" s="38" t="s">
        <v>599</v>
      </c>
      <c r="C194" s="39" t="s">
        <v>600</v>
      </c>
      <c r="D194" s="43" t="s">
        <v>570</v>
      </c>
      <c r="E194" s="43" t="s">
        <v>601</v>
      </c>
      <c r="F194" s="1">
        <v>68954.09</v>
      </c>
      <c r="G194" s="55">
        <v>66036.956355763614</v>
      </c>
      <c r="H194" s="55">
        <v>61387.326524340628</v>
      </c>
      <c r="I194" s="1">
        <v>0</v>
      </c>
      <c r="J194" s="1">
        <v>61387.33</v>
      </c>
      <c r="K194" s="1" t="s">
        <v>91</v>
      </c>
      <c r="L194" s="38" t="s">
        <v>30</v>
      </c>
      <c r="M194" s="39" t="s">
        <v>628</v>
      </c>
      <c r="N194" s="39" t="s">
        <v>629</v>
      </c>
      <c r="O194" s="38" t="s">
        <v>30</v>
      </c>
      <c r="P194" s="39" t="s">
        <v>630</v>
      </c>
      <c r="Q194" s="39" t="s">
        <v>631</v>
      </c>
      <c r="R194" s="65">
        <v>0.2</v>
      </c>
      <c r="S194" s="65">
        <v>0.2</v>
      </c>
      <c r="T194" s="65">
        <v>1</v>
      </c>
      <c r="U194" s="1">
        <v>1</v>
      </c>
      <c r="V194" s="1">
        <v>1</v>
      </c>
      <c r="W194" t="s">
        <v>95</v>
      </c>
    </row>
    <row r="195" spans="1:23" ht="45" x14ac:dyDescent="0.2">
      <c r="A195" t="s">
        <v>160</v>
      </c>
      <c r="B195" s="38" t="s">
        <v>599</v>
      </c>
      <c r="C195" s="39" t="s">
        <v>600</v>
      </c>
      <c r="D195" s="43" t="s">
        <v>570</v>
      </c>
      <c r="E195" s="43" t="s">
        <v>601</v>
      </c>
      <c r="F195" s="1">
        <v>68954.09</v>
      </c>
      <c r="G195" s="55">
        <v>66036.956355763614</v>
      </c>
      <c r="H195" s="55">
        <v>61387.326524340628</v>
      </c>
      <c r="I195" s="1">
        <v>0</v>
      </c>
      <c r="J195" s="1">
        <v>61387.33</v>
      </c>
      <c r="K195" s="1" t="s">
        <v>91</v>
      </c>
      <c r="L195" s="38" t="s">
        <v>30</v>
      </c>
      <c r="M195" s="39" t="s">
        <v>632</v>
      </c>
      <c r="N195" s="39" t="s">
        <v>633</v>
      </c>
      <c r="O195" s="38" t="s">
        <v>30</v>
      </c>
      <c r="P195" s="39" t="s">
        <v>633</v>
      </c>
      <c r="Q195" s="39" t="s">
        <v>632</v>
      </c>
      <c r="R195" s="65">
        <v>0.4</v>
      </c>
      <c r="S195" s="65">
        <v>0.4</v>
      </c>
      <c r="T195" s="65">
        <v>1</v>
      </c>
      <c r="U195" s="1">
        <v>1</v>
      </c>
      <c r="V195" s="1">
        <v>1</v>
      </c>
      <c r="W195" t="s">
        <v>95</v>
      </c>
    </row>
    <row r="196" spans="1:23" ht="45" x14ac:dyDescent="0.2">
      <c r="A196" t="s">
        <v>160</v>
      </c>
      <c r="B196" s="38" t="s">
        <v>599</v>
      </c>
      <c r="C196" s="39" t="s">
        <v>600</v>
      </c>
      <c r="D196" s="43" t="s">
        <v>570</v>
      </c>
      <c r="E196" s="43" t="s">
        <v>601</v>
      </c>
      <c r="F196" s="1">
        <v>137908.18</v>
      </c>
      <c r="G196" s="55">
        <v>132073.91271152723</v>
      </c>
      <c r="H196" s="55">
        <v>122774.65304868126</v>
      </c>
      <c r="I196" s="1">
        <v>0</v>
      </c>
      <c r="J196" s="1">
        <v>122774.66</v>
      </c>
      <c r="K196" s="1" t="s">
        <v>91</v>
      </c>
      <c r="L196" s="38" t="s">
        <v>29</v>
      </c>
      <c r="M196" s="39" t="s">
        <v>634</v>
      </c>
      <c r="N196" s="39" t="s">
        <v>635</v>
      </c>
      <c r="O196" s="38" t="s">
        <v>29</v>
      </c>
      <c r="P196" s="39" t="s">
        <v>635</v>
      </c>
      <c r="Q196" s="39" t="s">
        <v>636</v>
      </c>
      <c r="R196" s="65">
        <v>0.5</v>
      </c>
      <c r="S196" s="65">
        <v>0.5</v>
      </c>
      <c r="T196" s="65">
        <v>1</v>
      </c>
      <c r="U196" s="1">
        <v>1</v>
      </c>
      <c r="V196" s="1">
        <v>1</v>
      </c>
      <c r="W196" t="s">
        <v>95</v>
      </c>
    </row>
    <row r="197" spans="1:23" ht="45" x14ac:dyDescent="0.2">
      <c r="A197" t="s">
        <v>160</v>
      </c>
      <c r="B197" s="38" t="s">
        <v>599</v>
      </c>
      <c r="C197" s="39" t="s">
        <v>600</v>
      </c>
      <c r="D197" s="43" t="s">
        <v>570</v>
      </c>
      <c r="E197" s="43" t="s">
        <v>601</v>
      </c>
      <c r="F197" s="1">
        <v>68954.09</v>
      </c>
      <c r="G197" s="55">
        <v>66036.956355763614</v>
      </c>
      <c r="H197" s="55">
        <v>61387.326524340628</v>
      </c>
      <c r="I197" s="1">
        <v>0</v>
      </c>
      <c r="J197" s="1">
        <v>61387.33</v>
      </c>
      <c r="K197" s="1" t="s">
        <v>91</v>
      </c>
      <c r="L197" s="38" t="s">
        <v>30</v>
      </c>
      <c r="M197" s="39" t="s">
        <v>637</v>
      </c>
      <c r="N197" s="39" t="s">
        <v>638</v>
      </c>
      <c r="O197" s="38" t="s">
        <v>30</v>
      </c>
      <c r="P197" s="39" t="s">
        <v>638</v>
      </c>
      <c r="Q197" s="39" t="s">
        <v>639</v>
      </c>
      <c r="R197" s="65">
        <v>0.3</v>
      </c>
      <c r="S197" s="65">
        <v>0.3</v>
      </c>
      <c r="T197" s="65">
        <v>1</v>
      </c>
      <c r="U197" s="1">
        <v>1</v>
      </c>
      <c r="V197" s="1">
        <v>1</v>
      </c>
      <c r="W197" t="s">
        <v>95</v>
      </c>
    </row>
    <row r="198" spans="1:23" ht="45" x14ac:dyDescent="0.2">
      <c r="A198" t="s">
        <v>160</v>
      </c>
      <c r="B198" s="38" t="s">
        <v>599</v>
      </c>
      <c r="C198" s="39" t="s">
        <v>600</v>
      </c>
      <c r="D198" s="43" t="s">
        <v>570</v>
      </c>
      <c r="E198" s="43" t="s">
        <v>601</v>
      </c>
      <c r="F198" s="1">
        <v>68954.09</v>
      </c>
      <c r="G198" s="55">
        <v>66036.956355763614</v>
      </c>
      <c r="H198" s="55">
        <v>61387.326524340628</v>
      </c>
      <c r="I198" s="1">
        <v>0</v>
      </c>
      <c r="J198" s="1">
        <v>61387.33</v>
      </c>
      <c r="K198" s="1" t="s">
        <v>91</v>
      </c>
      <c r="L198" s="38" t="s">
        <v>30</v>
      </c>
      <c r="M198" s="39" t="s">
        <v>640</v>
      </c>
      <c r="N198" s="39" t="s">
        <v>641</v>
      </c>
      <c r="O198" s="38" t="s">
        <v>30</v>
      </c>
      <c r="P198" s="39" t="s">
        <v>642</v>
      </c>
      <c r="Q198" s="39" t="s">
        <v>640</v>
      </c>
      <c r="R198" s="65">
        <v>0.3</v>
      </c>
      <c r="S198" s="1">
        <v>305</v>
      </c>
      <c r="T198" s="65">
        <v>1</v>
      </c>
      <c r="U198" s="1">
        <v>1</v>
      </c>
      <c r="V198" s="1">
        <v>1</v>
      </c>
      <c r="W198" t="s">
        <v>95</v>
      </c>
    </row>
    <row r="199" spans="1:23" ht="67.5" x14ac:dyDescent="0.2">
      <c r="A199" t="s">
        <v>160</v>
      </c>
      <c r="B199" s="38" t="s">
        <v>643</v>
      </c>
      <c r="C199" s="39" t="s">
        <v>644</v>
      </c>
      <c r="D199" s="43" t="s">
        <v>645</v>
      </c>
      <c r="E199" s="43" t="s">
        <v>646</v>
      </c>
      <c r="F199" s="1">
        <v>2710991.03</v>
      </c>
      <c r="G199" s="47">
        <v>2569811.04</v>
      </c>
      <c r="H199" s="50">
        <v>2515353.8199999998</v>
      </c>
      <c r="I199" s="1">
        <v>0</v>
      </c>
      <c r="J199" s="1">
        <v>2515353.8199999998</v>
      </c>
      <c r="K199" s="1" t="s">
        <v>91</v>
      </c>
      <c r="L199" s="38" t="s">
        <v>27</v>
      </c>
      <c r="M199" s="39" t="s">
        <v>647</v>
      </c>
      <c r="N199" s="39" t="s">
        <v>93</v>
      </c>
      <c r="O199" s="38" t="s">
        <v>27</v>
      </c>
      <c r="P199" s="39" t="s">
        <v>93</v>
      </c>
      <c r="Q199" s="39" t="s">
        <v>195</v>
      </c>
      <c r="R199" s="1"/>
      <c r="S199" s="1"/>
      <c r="T199" s="1"/>
      <c r="U199" s="1"/>
      <c r="V199" s="1"/>
      <c r="W199" t="s">
        <v>95</v>
      </c>
    </row>
    <row r="200" spans="1:23" ht="56.25" x14ac:dyDescent="0.2">
      <c r="A200" t="s">
        <v>160</v>
      </c>
      <c r="B200" s="38" t="s">
        <v>643</v>
      </c>
      <c r="C200" s="39" t="s">
        <v>644</v>
      </c>
      <c r="D200" s="43" t="s">
        <v>645</v>
      </c>
      <c r="E200" s="43" t="s">
        <v>646</v>
      </c>
      <c r="F200" s="1">
        <v>2710991.03</v>
      </c>
      <c r="G200" s="47">
        <v>2569811.04</v>
      </c>
      <c r="H200" s="50">
        <v>2515353.8199999998</v>
      </c>
      <c r="I200" s="1">
        <v>0</v>
      </c>
      <c r="J200" s="1">
        <v>2515353.8200000003</v>
      </c>
      <c r="K200" s="1" t="s">
        <v>91</v>
      </c>
      <c r="L200" s="38" t="s">
        <v>96</v>
      </c>
      <c r="M200" s="39" t="s">
        <v>648</v>
      </c>
      <c r="N200" s="39" t="s">
        <v>649</v>
      </c>
      <c r="O200" s="38" t="s">
        <v>96</v>
      </c>
      <c r="P200" s="39" t="s">
        <v>1215</v>
      </c>
      <c r="Q200" s="39" t="s">
        <v>648</v>
      </c>
      <c r="R200" s="65">
        <v>0.7</v>
      </c>
      <c r="S200" s="65">
        <v>0.7</v>
      </c>
      <c r="T200" s="1">
        <f>(7844/7870)+100</f>
        <v>100.99669631512072</v>
      </c>
      <c r="U200" s="1">
        <v>7844</v>
      </c>
      <c r="V200" s="1">
        <v>7870</v>
      </c>
      <c r="W200" t="s">
        <v>95</v>
      </c>
    </row>
    <row r="201" spans="1:23" ht="45" x14ac:dyDescent="0.2">
      <c r="A201" t="s">
        <v>160</v>
      </c>
      <c r="B201" s="38" t="s">
        <v>643</v>
      </c>
      <c r="C201" s="39" t="s">
        <v>644</v>
      </c>
      <c r="D201" s="43" t="s">
        <v>645</v>
      </c>
      <c r="E201" s="43" t="s">
        <v>646</v>
      </c>
      <c r="F201" s="1">
        <v>903663.67</v>
      </c>
      <c r="G201" s="55">
        <v>856603.67368051282</v>
      </c>
      <c r="H201" s="55">
        <v>838451.26714776317</v>
      </c>
      <c r="I201" s="1">
        <v>0</v>
      </c>
      <c r="J201" s="1">
        <v>838451.27</v>
      </c>
      <c r="K201" s="1" t="s">
        <v>91</v>
      </c>
      <c r="L201" s="38" t="s">
        <v>29</v>
      </c>
      <c r="M201" s="39" t="s">
        <v>650</v>
      </c>
      <c r="N201" s="39" t="s">
        <v>1213</v>
      </c>
      <c r="O201" s="38" t="s">
        <v>29</v>
      </c>
      <c r="P201" s="39" t="s">
        <v>651</v>
      </c>
      <c r="Q201" s="39" t="s">
        <v>652</v>
      </c>
      <c r="R201" s="65">
        <v>0.4</v>
      </c>
      <c r="S201" s="65">
        <v>0.4</v>
      </c>
      <c r="T201" s="65">
        <v>1</v>
      </c>
      <c r="U201" s="1">
        <v>12000</v>
      </c>
      <c r="V201" s="1">
        <v>12000</v>
      </c>
      <c r="W201" t="s">
        <v>95</v>
      </c>
    </row>
    <row r="202" spans="1:23" ht="45" x14ac:dyDescent="0.2">
      <c r="A202" t="s">
        <v>160</v>
      </c>
      <c r="B202" s="38" t="s">
        <v>643</v>
      </c>
      <c r="C202" s="39" t="s">
        <v>644</v>
      </c>
      <c r="D202" s="43" t="s">
        <v>645</v>
      </c>
      <c r="E202" s="43" t="s">
        <v>646</v>
      </c>
      <c r="F202" s="1">
        <v>903663.67</v>
      </c>
      <c r="G202" s="55">
        <v>856603.67368051282</v>
      </c>
      <c r="H202" s="55">
        <v>838451.26714776317</v>
      </c>
      <c r="I202" s="1">
        <v>0</v>
      </c>
      <c r="J202" s="1">
        <v>838451.27</v>
      </c>
      <c r="K202" s="1" t="s">
        <v>91</v>
      </c>
      <c r="L202" s="38" t="s">
        <v>30</v>
      </c>
      <c r="M202" s="39" t="s">
        <v>653</v>
      </c>
      <c r="N202" s="39" t="s">
        <v>654</v>
      </c>
      <c r="O202" s="38" t="s">
        <v>30</v>
      </c>
      <c r="P202" s="39" t="s">
        <v>654</v>
      </c>
      <c r="Q202" s="39" t="s">
        <v>653</v>
      </c>
      <c r="R202" s="65">
        <v>1</v>
      </c>
      <c r="S202" s="65">
        <v>1</v>
      </c>
      <c r="T202" s="1">
        <v>0</v>
      </c>
      <c r="U202" s="1">
        <v>0</v>
      </c>
      <c r="V202" s="1">
        <v>0</v>
      </c>
      <c r="W202" t="s">
        <v>95</v>
      </c>
    </row>
    <row r="203" spans="1:23" ht="45" x14ac:dyDescent="0.2">
      <c r="A203" t="s">
        <v>160</v>
      </c>
      <c r="B203" s="38" t="s">
        <v>643</v>
      </c>
      <c r="C203" s="39" t="s">
        <v>644</v>
      </c>
      <c r="D203" s="43" t="s">
        <v>645</v>
      </c>
      <c r="E203" s="43" t="s">
        <v>646</v>
      </c>
      <c r="F203" s="1">
        <v>903663.68</v>
      </c>
      <c r="G203" s="55">
        <v>856603.68315974378</v>
      </c>
      <c r="H203" s="55">
        <v>838451.27642611857</v>
      </c>
      <c r="I203" s="1">
        <v>0</v>
      </c>
      <c r="J203" s="1">
        <v>838451.27</v>
      </c>
      <c r="K203" s="1" t="s">
        <v>91</v>
      </c>
      <c r="L203" s="38" t="s">
        <v>29</v>
      </c>
      <c r="M203" s="39" t="s">
        <v>655</v>
      </c>
      <c r="N203" s="39" t="s">
        <v>656</v>
      </c>
      <c r="O203" s="38" t="s">
        <v>29</v>
      </c>
      <c r="P203" s="39" t="s">
        <v>656</v>
      </c>
      <c r="Q203" s="58" t="s">
        <v>657</v>
      </c>
      <c r="R203" s="65">
        <v>0.5</v>
      </c>
      <c r="S203" s="65">
        <v>0.5</v>
      </c>
      <c r="T203" s="65">
        <v>1</v>
      </c>
      <c r="U203" s="1">
        <v>12</v>
      </c>
      <c r="V203" s="1">
        <v>12</v>
      </c>
      <c r="W203" t="s">
        <v>95</v>
      </c>
    </row>
    <row r="204" spans="1:23" ht="45" x14ac:dyDescent="0.2">
      <c r="A204" t="s">
        <v>160</v>
      </c>
      <c r="B204" s="38" t="s">
        <v>643</v>
      </c>
      <c r="C204" s="39" t="s">
        <v>644</v>
      </c>
      <c r="D204" s="43" t="s">
        <v>645</v>
      </c>
      <c r="E204" s="43" t="s">
        <v>646</v>
      </c>
      <c r="F204" s="1">
        <v>903663.68</v>
      </c>
      <c r="G204" s="55">
        <v>856603.68315974378</v>
      </c>
      <c r="H204" s="55">
        <v>838451.27642611857</v>
      </c>
      <c r="I204" s="1">
        <v>0</v>
      </c>
      <c r="J204" s="1">
        <v>838451.27</v>
      </c>
      <c r="K204" s="1" t="s">
        <v>91</v>
      </c>
      <c r="L204" s="38" t="s">
        <v>30</v>
      </c>
      <c r="M204" s="39" t="s">
        <v>658</v>
      </c>
      <c r="N204" s="39" t="s">
        <v>659</v>
      </c>
      <c r="O204" s="38" t="s">
        <v>30</v>
      </c>
      <c r="P204" s="39" t="s">
        <v>659</v>
      </c>
      <c r="Q204" s="39" t="s">
        <v>658</v>
      </c>
      <c r="R204" s="65">
        <v>1</v>
      </c>
      <c r="S204" s="65">
        <v>1</v>
      </c>
      <c r="T204" s="1">
        <v>0</v>
      </c>
      <c r="U204" s="1">
        <v>4</v>
      </c>
      <c r="V204" s="1">
        <v>0</v>
      </c>
      <c r="W204" t="s">
        <v>95</v>
      </c>
    </row>
    <row r="205" spans="1:23" ht="45" x14ac:dyDescent="0.2">
      <c r="A205" t="s">
        <v>160</v>
      </c>
      <c r="B205" s="38" t="s">
        <v>643</v>
      </c>
      <c r="C205" s="39" t="s">
        <v>644</v>
      </c>
      <c r="D205" s="43" t="s">
        <v>645</v>
      </c>
      <c r="E205" s="43" t="s">
        <v>646</v>
      </c>
      <c r="F205" s="1">
        <v>903663.68</v>
      </c>
      <c r="G205" s="55">
        <v>856603.68315974378</v>
      </c>
      <c r="H205" s="55">
        <v>838451.27642611857</v>
      </c>
      <c r="I205" s="1">
        <v>0</v>
      </c>
      <c r="J205" s="1">
        <v>838451.28</v>
      </c>
      <c r="K205" s="1" t="s">
        <v>91</v>
      </c>
      <c r="L205" s="38" t="s">
        <v>29</v>
      </c>
      <c r="M205" s="39" t="s">
        <v>660</v>
      </c>
      <c r="N205" s="39" t="s">
        <v>1214</v>
      </c>
      <c r="O205" s="38" t="s">
        <v>29</v>
      </c>
      <c r="P205" s="39" t="s">
        <v>1214</v>
      </c>
      <c r="Q205" s="39" t="s">
        <v>661</v>
      </c>
      <c r="R205" s="65">
        <v>0.5</v>
      </c>
      <c r="S205" s="65">
        <v>0.5</v>
      </c>
      <c r="T205" s="1">
        <f>(7844/7870)*100</f>
        <v>99.669631512071149</v>
      </c>
      <c r="U205" s="1">
        <v>7844</v>
      </c>
      <c r="V205" s="1">
        <v>7870</v>
      </c>
      <c r="W205" t="s">
        <v>95</v>
      </c>
    </row>
    <row r="206" spans="1:23" ht="45" x14ac:dyDescent="0.2">
      <c r="A206" t="s">
        <v>160</v>
      </c>
      <c r="B206" s="38" t="s">
        <v>643</v>
      </c>
      <c r="C206" s="39" t="s">
        <v>644</v>
      </c>
      <c r="D206" s="43" t="s">
        <v>645</v>
      </c>
      <c r="E206" s="43" t="s">
        <v>646</v>
      </c>
      <c r="F206" s="1">
        <v>903663.68</v>
      </c>
      <c r="G206" s="55">
        <v>856603.68315974378</v>
      </c>
      <c r="H206" s="55">
        <v>838451.27642611857</v>
      </c>
      <c r="I206" s="1">
        <v>0</v>
      </c>
      <c r="J206" s="1">
        <v>838451.28</v>
      </c>
      <c r="K206" s="1" t="s">
        <v>91</v>
      </c>
      <c r="L206" s="38" t="s">
        <v>30</v>
      </c>
      <c r="M206" s="39" t="s">
        <v>662</v>
      </c>
      <c r="N206" s="39" t="s">
        <v>654</v>
      </c>
      <c r="O206" s="38" t="s">
        <v>30</v>
      </c>
      <c r="P206" s="39" t="s">
        <v>654</v>
      </c>
      <c r="Q206" s="39" t="s">
        <v>662</v>
      </c>
      <c r="R206" s="65">
        <v>0.5</v>
      </c>
      <c r="S206" s="65">
        <v>0.5</v>
      </c>
      <c r="T206" s="65">
        <v>1</v>
      </c>
      <c r="U206" s="1">
        <v>12</v>
      </c>
      <c r="V206" s="1">
        <v>12</v>
      </c>
      <c r="W206" t="s">
        <v>95</v>
      </c>
    </row>
    <row r="207" spans="1:23" ht="56.25" x14ac:dyDescent="0.2">
      <c r="A207" t="s">
        <v>160</v>
      </c>
      <c r="B207" s="38" t="s">
        <v>663</v>
      </c>
      <c r="C207" s="39" t="s">
        <v>664</v>
      </c>
      <c r="D207" s="43" t="s">
        <v>53</v>
      </c>
      <c r="E207" s="43" t="s">
        <v>665</v>
      </c>
      <c r="F207" s="1">
        <v>1404946.44</v>
      </c>
      <c r="G207" s="47">
        <v>1176061.5</v>
      </c>
      <c r="H207" s="1">
        <v>1057523.49</v>
      </c>
      <c r="I207" s="1">
        <v>0</v>
      </c>
      <c r="J207" s="1">
        <v>1057523.49</v>
      </c>
      <c r="K207" s="1" t="s">
        <v>91</v>
      </c>
      <c r="L207" s="38" t="s">
        <v>27</v>
      </c>
      <c r="M207" s="39" t="s">
        <v>666</v>
      </c>
      <c r="N207" s="39" t="s">
        <v>93</v>
      </c>
      <c r="O207" s="38" t="s">
        <v>27</v>
      </c>
      <c r="P207" s="39" t="s">
        <v>93</v>
      </c>
      <c r="Q207" s="39" t="s">
        <v>667</v>
      </c>
      <c r="R207" s="1">
        <v>0</v>
      </c>
      <c r="S207" s="1">
        <v>0</v>
      </c>
      <c r="T207" s="1">
        <v>0</v>
      </c>
      <c r="U207" s="1">
        <v>0</v>
      </c>
      <c r="V207" s="1">
        <v>1</v>
      </c>
      <c r="W207" t="s">
        <v>95</v>
      </c>
    </row>
    <row r="208" spans="1:23" ht="45" x14ac:dyDescent="0.2">
      <c r="A208" t="s">
        <v>160</v>
      </c>
      <c r="B208" s="38" t="s">
        <v>663</v>
      </c>
      <c r="C208" s="39" t="s">
        <v>664</v>
      </c>
      <c r="D208" s="43" t="s">
        <v>53</v>
      </c>
      <c r="E208" s="43" t="s">
        <v>665</v>
      </c>
      <c r="F208" s="1">
        <v>1404946.44</v>
      </c>
      <c r="G208" s="47">
        <v>1176061.5</v>
      </c>
      <c r="H208" s="1">
        <v>1057523.49</v>
      </c>
      <c r="I208" s="1">
        <v>0</v>
      </c>
      <c r="J208" s="1">
        <v>1057523.49</v>
      </c>
      <c r="K208" s="1" t="s">
        <v>91</v>
      </c>
      <c r="L208" s="38" t="s">
        <v>96</v>
      </c>
      <c r="M208" s="39" t="s">
        <v>668</v>
      </c>
      <c r="N208" s="39" t="s">
        <v>93</v>
      </c>
      <c r="O208" s="38" t="s">
        <v>96</v>
      </c>
      <c r="P208" s="39" t="s">
        <v>93</v>
      </c>
      <c r="Q208" s="39" t="s">
        <v>668</v>
      </c>
      <c r="R208" s="1">
        <v>0</v>
      </c>
      <c r="S208" s="1">
        <v>0</v>
      </c>
      <c r="T208" s="1">
        <v>0</v>
      </c>
      <c r="U208" s="1">
        <v>0</v>
      </c>
      <c r="V208" s="1">
        <v>1</v>
      </c>
      <c r="W208" t="s">
        <v>95</v>
      </c>
    </row>
    <row r="209" spans="1:23" ht="45" x14ac:dyDescent="0.2">
      <c r="A209" t="s">
        <v>160</v>
      </c>
      <c r="B209" s="38" t="s">
        <v>663</v>
      </c>
      <c r="C209" s="39" t="s">
        <v>664</v>
      </c>
      <c r="D209" s="43" t="s">
        <v>53</v>
      </c>
      <c r="E209" s="43" t="s">
        <v>665</v>
      </c>
      <c r="F209" s="1">
        <v>702473.22</v>
      </c>
      <c r="G209" s="55">
        <v>588030.75</v>
      </c>
      <c r="H209" s="1">
        <v>528761.74</v>
      </c>
      <c r="I209" s="1">
        <v>0</v>
      </c>
      <c r="J209" s="1">
        <v>528761.74</v>
      </c>
      <c r="K209" s="1" t="s">
        <v>91</v>
      </c>
      <c r="L209" s="38" t="s">
        <v>29</v>
      </c>
      <c r="M209" s="39" t="s">
        <v>669</v>
      </c>
      <c r="N209" s="39" t="s">
        <v>670</v>
      </c>
      <c r="O209" s="38" t="s">
        <v>29</v>
      </c>
      <c r="P209" s="39" t="s">
        <v>670</v>
      </c>
      <c r="Q209" s="39" t="s">
        <v>671</v>
      </c>
      <c r="R209" s="1">
        <v>0</v>
      </c>
      <c r="S209" s="1">
        <v>0</v>
      </c>
      <c r="T209" s="1">
        <v>0</v>
      </c>
      <c r="U209" s="1">
        <v>0</v>
      </c>
      <c r="V209" s="1">
        <v>1</v>
      </c>
      <c r="W209" t="s">
        <v>95</v>
      </c>
    </row>
    <row r="210" spans="1:23" ht="45" x14ac:dyDescent="0.2">
      <c r="A210" t="s">
        <v>160</v>
      </c>
      <c r="B210" s="38" t="s">
        <v>663</v>
      </c>
      <c r="C210" s="39" t="s">
        <v>664</v>
      </c>
      <c r="D210" s="43" t="s">
        <v>53</v>
      </c>
      <c r="E210" s="43" t="s">
        <v>665</v>
      </c>
      <c r="F210" s="1">
        <v>351236.61</v>
      </c>
      <c r="G210" s="55">
        <v>294015.375</v>
      </c>
      <c r="H210" s="1">
        <v>264380.87</v>
      </c>
      <c r="I210" s="1">
        <v>0</v>
      </c>
      <c r="J210" s="1">
        <v>264380.87</v>
      </c>
      <c r="K210" s="1" t="s">
        <v>91</v>
      </c>
      <c r="L210" s="38" t="s">
        <v>30</v>
      </c>
      <c r="M210" s="39" t="s">
        <v>672</v>
      </c>
      <c r="N210" s="39" t="s">
        <v>670</v>
      </c>
      <c r="O210" s="38" t="s">
        <v>30</v>
      </c>
      <c r="P210" s="39" t="s">
        <v>670</v>
      </c>
      <c r="Q210" s="39" t="s">
        <v>672</v>
      </c>
      <c r="R210" s="1">
        <v>0</v>
      </c>
      <c r="S210" s="1">
        <v>0</v>
      </c>
      <c r="T210" s="1">
        <v>0</v>
      </c>
      <c r="U210" s="1">
        <v>0</v>
      </c>
      <c r="V210" s="1">
        <v>1</v>
      </c>
      <c r="W210" t="s">
        <v>95</v>
      </c>
    </row>
    <row r="211" spans="1:23" ht="45" x14ac:dyDescent="0.2">
      <c r="A211" t="s">
        <v>160</v>
      </c>
      <c r="B211" s="38" t="s">
        <v>663</v>
      </c>
      <c r="C211" s="39" t="s">
        <v>664</v>
      </c>
      <c r="D211" s="43" t="s">
        <v>53</v>
      </c>
      <c r="E211" s="43" t="s">
        <v>665</v>
      </c>
      <c r="F211" s="1">
        <v>351236.61</v>
      </c>
      <c r="G211" s="55">
        <v>294015.375</v>
      </c>
      <c r="H211" s="1">
        <v>264380.87</v>
      </c>
      <c r="I211" s="1">
        <v>0</v>
      </c>
      <c r="J211" s="1">
        <v>264380.87</v>
      </c>
      <c r="K211" s="1" t="s">
        <v>91</v>
      </c>
      <c r="L211" s="38" t="s">
        <v>30</v>
      </c>
      <c r="M211" s="39" t="s">
        <v>673</v>
      </c>
      <c r="N211" s="39" t="s">
        <v>674</v>
      </c>
      <c r="O211" s="38" t="s">
        <v>30</v>
      </c>
      <c r="P211" s="39" t="s">
        <v>674</v>
      </c>
      <c r="Q211" s="39" t="s">
        <v>673</v>
      </c>
      <c r="R211" s="1">
        <v>0</v>
      </c>
      <c r="S211" s="1">
        <v>0</v>
      </c>
      <c r="T211" s="1">
        <v>0</v>
      </c>
      <c r="U211" s="1">
        <v>0</v>
      </c>
      <c r="V211" s="1">
        <v>1</v>
      </c>
      <c r="W211" t="s">
        <v>95</v>
      </c>
    </row>
    <row r="212" spans="1:23" ht="45" x14ac:dyDescent="0.2">
      <c r="A212" t="s">
        <v>160</v>
      </c>
      <c r="B212" s="38" t="s">
        <v>663</v>
      </c>
      <c r="C212" s="39" t="s">
        <v>664</v>
      </c>
      <c r="D212" s="43" t="s">
        <v>53</v>
      </c>
      <c r="E212" s="43" t="s">
        <v>665</v>
      </c>
      <c r="F212" s="1">
        <v>351236.61</v>
      </c>
      <c r="G212" s="55">
        <v>294015.375</v>
      </c>
      <c r="H212" s="1">
        <v>264380.87</v>
      </c>
      <c r="I212" s="1">
        <v>0</v>
      </c>
      <c r="J212" s="1">
        <v>264380.87</v>
      </c>
      <c r="K212" s="1" t="s">
        <v>91</v>
      </c>
      <c r="L212" s="38" t="s">
        <v>29</v>
      </c>
      <c r="M212" s="39" t="s">
        <v>675</v>
      </c>
      <c r="N212" s="39" t="s">
        <v>676</v>
      </c>
      <c r="O212" s="38" t="s">
        <v>29</v>
      </c>
      <c r="P212" s="39" t="s">
        <v>676</v>
      </c>
      <c r="Q212" s="39" t="s">
        <v>677</v>
      </c>
      <c r="R212" s="1">
        <v>0</v>
      </c>
      <c r="S212" s="1">
        <v>0</v>
      </c>
      <c r="T212" s="1">
        <v>0</v>
      </c>
      <c r="U212" s="1">
        <v>0</v>
      </c>
      <c r="V212" s="1">
        <v>1</v>
      </c>
      <c r="W212" t="s">
        <v>95</v>
      </c>
    </row>
    <row r="213" spans="1:23" ht="45" x14ac:dyDescent="0.2">
      <c r="A213" t="s">
        <v>160</v>
      </c>
      <c r="B213" s="38" t="s">
        <v>663</v>
      </c>
      <c r="C213" s="39" t="s">
        <v>664</v>
      </c>
      <c r="D213" s="43" t="s">
        <v>53</v>
      </c>
      <c r="E213" s="43" t="s">
        <v>665</v>
      </c>
      <c r="F213" s="1">
        <v>351236.61</v>
      </c>
      <c r="G213" s="55">
        <v>294015.375</v>
      </c>
      <c r="H213" s="1">
        <v>264380.87</v>
      </c>
      <c r="I213" s="1">
        <v>0</v>
      </c>
      <c r="J213" s="1">
        <v>264380.87</v>
      </c>
      <c r="K213" s="1" t="s">
        <v>91</v>
      </c>
      <c r="L213" s="38" t="s">
        <v>30</v>
      </c>
      <c r="M213" s="39" t="s">
        <v>678</v>
      </c>
      <c r="N213" s="39" t="s">
        <v>676</v>
      </c>
      <c r="O213" s="38" t="s">
        <v>30</v>
      </c>
      <c r="P213" s="39" t="s">
        <v>676</v>
      </c>
      <c r="Q213" s="39" t="s">
        <v>678</v>
      </c>
      <c r="R213" s="1">
        <v>0</v>
      </c>
      <c r="S213" s="1">
        <v>0</v>
      </c>
      <c r="T213" s="1">
        <v>0</v>
      </c>
      <c r="U213" s="1">
        <v>0</v>
      </c>
      <c r="V213" s="1">
        <v>1</v>
      </c>
      <c r="W213" t="s">
        <v>95</v>
      </c>
    </row>
    <row r="214" spans="1:23" ht="45" x14ac:dyDescent="0.2">
      <c r="A214" t="s">
        <v>160</v>
      </c>
      <c r="B214" s="38" t="s">
        <v>663</v>
      </c>
      <c r="C214" s="39" t="s">
        <v>664</v>
      </c>
      <c r="D214" s="43" t="s">
        <v>53</v>
      </c>
      <c r="E214" s="43" t="s">
        <v>665</v>
      </c>
      <c r="F214" s="1">
        <v>351236.61</v>
      </c>
      <c r="G214" s="55">
        <v>294015.375</v>
      </c>
      <c r="H214" s="1">
        <v>264380.88</v>
      </c>
      <c r="I214" s="1">
        <v>0</v>
      </c>
      <c r="J214" s="1">
        <v>264380.88</v>
      </c>
      <c r="K214" s="1" t="s">
        <v>91</v>
      </c>
      <c r="L214" s="38" t="s">
        <v>29</v>
      </c>
      <c r="M214" s="39" t="s">
        <v>679</v>
      </c>
      <c r="N214" s="39" t="s">
        <v>680</v>
      </c>
      <c r="O214" s="38" t="s">
        <v>29</v>
      </c>
      <c r="P214" s="39" t="s">
        <v>680</v>
      </c>
      <c r="Q214" s="39" t="s">
        <v>681</v>
      </c>
      <c r="R214" s="1">
        <v>0</v>
      </c>
      <c r="S214" s="1">
        <v>0</v>
      </c>
      <c r="T214" s="1">
        <v>0</v>
      </c>
      <c r="U214" s="1">
        <v>0</v>
      </c>
      <c r="V214" s="1">
        <v>1</v>
      </c>
      <c r="W214" t="s">
        <v>95</v>
      </c>
    </row>
    <row r="215" spans="1:23" ht="45" x14ac:dyDescent="0.2">
      <c r="A215" t="s">
        <v>160</v>
      </c>
      <c r="B215" s="38" t="s">
        <v>663</v>
      </c>
      <c r="C215" s="39" t="s">
        <v>664</v>
      </c>
      <c r="D215" s="43" t="s">
        <v>53</v>
      </c>
      <c r="E215" s="43" t="s">
        <v>665</v>
      </c>
      <c r="F215" s="1">
        <v>351236.61</v>
      </c>
      <c r="G215" s="55">
        <v>294015.375</v>
      </c>
      <c r="H215" s="1">
        <v>264380.88</v>
      </c>
      <c r="I215" s="1">
        <v>0</v>
      </c>
      <c r="J215" s="1">
        <v>264380.88</v>
      </c>
      <c r="K215" s="1" t="s">
        <v>91</v>
      </c>
      <c r="L215" s="38" t="s">
        <v>30</v>
      </c>
      <c r="M215" s="39" t="s">
        <v>682</v>
      </c>
      <c r="N215" s="39" t="s">
        <v>683</v>
      </c>
      <c r="O215" s="38" t="s">
        <v>30</v>
      </c>
      <c r="P215" s="39" t="s">
        <v>683</v>
      </c>
      <c r="Q215" s="39" t="s">
        <v>682</v>
      </c>
      <c r="R215" s="1">
        <v>0</v>
      </c>
      <c r="S215" s="1">
        <v>0</v>
      </c>
      <c r="T215" s="1">
        <v>0</v>
      </c>
      <c r="U215" s="1">
        <v>0</v>
      </c>
      <c r="V215" s="1">
        <v>1</v>
      </c>
      <c r="W215" t="s">
        <v>95</v>
      </c>
    </row>
    <row r="216" spans="1:23" ht="56.25" x14ac:dyDescent="0.2">
      <c r="A216" t="s">
        <v>160</v>
      </c>
      <c r="B216" s="38" t="s">
        <v>684</v>
      </c>
      <c r="C216" s="39" t="s">
        <v>685</v>
      </c>
      <c r="D216" s="43" t="s">
        <v>686</v>
      </c>
      <c r="E216" s="43" t="s">
        <v>687</v>
      </c>
      <c r="F216" s="1">
        <v>4337848.18</v>
      </c>
      <c r="G216" s="47">
        <v>4407616.17</v>
      </c>
      <c r="H216" s="50">
        <v>4082517.63</v>
      </c>
      <c r="I216" s="1">
        <v>12673.1</v>
      </c>
      <c r="J216" s="1">
        <v>4069844.53</v>
      </c>
      <c r="K216" s="1" t="s">
        <v>91</v>
      </c>
      <c r="L216" s="38" t="s">
        <v>27</v>
      </c>
      <c r="M216" s="39" t="s">
        <v>688</v>
      </c>
      <c r="N216" s="39" t="s">
        <v>232</v>
      </c>
      <c r="O216" s="38" t="s">
        <v>27</v>
      </c>
      <c r="P216" s="39" t="s">
        <v>232</v>
      </c>
      <c r="Q216" s="39" t="s">
        <v>689</v>
      </c>
      <c r="R216" s="1"/>
      <c r="S216" s="1"/>
      <c r="T216" s="1"/>
      <c r="U216" s="1"/>
      <c r="V216" s="1"/>
      <c r="W216" t="s">
        <v>95</v>
      </c>
    </row>
    <row r="217" spans="1:23" ht="45" x14ac:dyDescent="0.2">
      <c r="A217" t="s">
        <v>160</v>
      </c>
      <c r="B217" s="38" t="s">
        <v>684</v>
      </c>
      <c r="C217" s="39" t="s">
        <v>685</v>
      </c>
      <c r="D217" s="43" t="s">
        <v>686</v>
      </c>
      <c r="E217" s="43" t="s">
        <v>687</v>
      </c>
      <c r="F217" s="1">
        <v>4337848.18</v>
      </c>
      <c r="G217" s="47">
        <v>4407616.17</v>
      </c>
      <c r="H217" s="50">
        <v>4082517.63</v>
      </c>
      <c r="I217" s="1">
        <v>12673.099999999999</v>
      </c>
      <c r="J217" s="1">
        <v>4069844.5300000003</v>
      </c>
      <c r="K217" s="1" t="s">
        <v>91</v>
      </c>
      <c r="L217" s="38" t="s">
        <v>96</v>
      </c>
      <c r="M217" s="39" t="s">
        <v>690</v>
      </c>
      <c r="N217" s="39" t="s">
        <v>232</v>
      </c>
      <c r="O217" s="38" t="s">
        <v>96</v>
      </c>
      <c r="P217" s="39" t="s">
        <v>93</v>
      </c>
      <c r="Q217" s="39" t="s">
        <v>690</v>
      </c>
      <c r="R217" s="1"/>
      <c r="S217" s="1"/>
      <c r="T217" s="1"/>
      <c r="U217" s="1"/>
      <c r="V217" s="1"/>
      <c r="W217" t="s">
        <v>95</v>
      </c>
    </row>
    <row r="218" spans="1:23" ht="45" x14ac:dyDescent="0.2">
      <c r="A218" t="s">
        <v>160</v>
      </c>
      <c r="B218" s="38" t="s">
        <v>684</v>
      </c>
      <c r="C218" s="39" t="s">
        <v>685</v>
      </c>
      <c r="D218" s="43" t="s">
        <v>686</v>
      </c>
      <c r="E218" s="43" t="s">
        <v>687</v>
      </c>
      <c r="F218" s="1">
        <v>1445949.4</v>
      </c>
      <c r="G218" s="47">
        <v>1469205.3967738901</v>
      </c>
      <c r="H218" s="50">
        <v>1360839.2162742591</v>
      </c>
      <c r="I218" s="1">
        <v>4224.3599999999997</v>
      </c>
      <c r="J218" s="1">
        <v>1356614.85</v>
      </c>
      <c r="K218" s="1" t="s">
        <v>91</v>
      </c>
      <c r="L218" s="38" t="s">
        <v>29</v>
      </c>
      <c r="M218" s="39" t="s">
        <v>691</v>
      </c>
      <c r="N218" s="39" t="s">
        <v>692</v>
      </c>
      <c r="O218" s="38" t="s">
        <v>29</v>
      </c>
      <c r="P218" s="39" t="s">
        <v>692</v>
      </c>
      <c r="Q218" s="39" t="s">
        <v>693</v>
      </c>
      <c r="R218" s="65">
        <v>1</v>
      </c>
      <c r="S218" s="65">
        <v>1</v>
      </c>
      <c r="T218" s="1">
        <f>(259/201)*100</f>
        <v>128.85572139303483</v>
      </c>
      <c r="U218" s="1">
        <v>259</v>
      </c>
      <c r="V218" s="1">
        <v>201</v>
      </c>
      <c r="W218" t="s">
        <v>95</v>
      </c>
    </row>
    <row r="219" spans="1:23" ht="45" x14ac:dyDescent="0.2">
      <c r="A219" t="s">
        <v>160</v>
      </c>
      <c r="B219" s="38" t="s">
        <v>684</v>
      </c>
      <c r="C219" s="39" t="s">
        <v>685</v>
      </c>
      <c r="D219" s="43" t="s">
        <v>686</v>
      </c>
      <c r="E219" s="43" t="s">
        <v>687</v>
      </c>
      <c r="F219" s="1">
        <v>1445949.4</v>
      </c>
      <c r="G219" s="47">
        <v>1469205.3967738901</v>
      </c>
      <c r="H219" s="50">
        <v>1360839.2162742591</v>
      </c>
      <c r="I219" s="1">
        <v>4224.3599999999997</v>
      </c>
      <c r="J219" s="1">
        <v>1356614.85</v>
      </c>
      <c r="K219" s="1" t="s">
        <v>91</v>
      </c>
      <c r="L219" s="38" t="s">
        <v>30</v>
      </c>
      <c r="M219" s="39" t="s">
        <v>694</v>
      </c>
      <c r="N219" s="39" t="s">
        <v>695</v>
      </c>
      <c r="O219" s="38" t="s">
        <v>30</v>
      </c>
      <c r="P219" s="39" t="s">
        <v>695</v>
      </c>
      <c r="Q219" s="39" t="s">
        <v>696</v>
      </c>
      <c r="R219" s="65">
        <v>1</v>
      </c>
      <c r="S219" s="65">
        <v>1</v>
      </c>
      <c r="T219" s="1">
        <v>0</v>
      </c>
      <c r="U219" s="1">
        <v>0</v>
      </c>
      <c r="V219" s="1">
        <v>0</v>
      </c>
      <c r="W219" t="s">
        <v>95</v>
      </c>
    </row>
    <row r="220" spans="1:23" ht="45" x14ac:dyDescent="0.2">
      <c r="A220" t="s">
        <v>160</v>
      </c>
      <c r="B220" s="38" t="s">
        <v>684</v>
      </c>
      <c r="C220" s="39" t="s">
        <v>685</v>
      </c>
      <c r="D220" s="43" t="s">
        <v>686</v>
      </c>
      <c r="E220" s="43" t="s">
        <v>687</v>
      </c>
      <c r="F220" s="1">
        <v>1445949.39</v>
      </c>
      <c r="G220" s="47">
        <v>1469205.3866130547</v>
      </c>
      <c r="H220" s="50">
        <v>1360839.2068628701</v>
      </c>
      <c r="I220" s="1">
        <v>4224.37</v>
      </c>
      <c r="J220" s="1">
        <v>1356614.84</v>
      </c>
      <c r="K220" s="1" t="s">
        <v>91</v>
      </c>
      <c r="L220" s="38" t="s">
        <v>29</v>
      </c>
      <c r="M220" s="39" t="s">
        <v>697</v>
      </c>
      <c r="N220" s="39" t="s">
        <v>698</v>
      </c>
      <c r="O220" s="38" t="s">
        <v>29</v>
      </c>
      <c r="P220" s="39" t="s">
        <v>699</v>
      </c>
      <c r="Q220" s="39" t="s">
        <v>700</v>
      </c>
      <c r="R220" s="65">
        <v>0.8</v>
      </c>
      <c r="S220" s="65">
        <v>0.8</v>
      </c>
      <c r="T220" s="1">
        <f>(259/201)*100</f>
        <v>128.85572139303483</v>
      </c>
      <c r="U220" s="1">
        <v>259</v>
      </c>
      <c r="V220" s="1">
        <v>201</v>
      </c>
      <c r="W220" t="s">
        <v>95</v>
      </c>
    </row>
    <row r="221" spans="1:23" ht="45" x14ac:dyDescent="0.2">
      <c r="A221" t="s">
        <v>160</v>
      </c>
      <c r="B221" s="38" t="s">
        <v>684</v>
      </c>
      <c r="C221" s="39" t="s">
        <v>685</v>
      </c>
      <c r="D221" s="43" t="s">
        <v>686</v>
      </c>
      <c r="E221" s="43" t="s">
        <v>687</v>
      </c>
      <c r="F221" s="1">
        <v>1445949.39</v>
      </c>
      <c r="G221" s="47">
        <v>1469205.3866130547</v>
      </c>
      <c r="H221" s="50">
        <v>1360839.2068628701</v>
      </c>
      <c r="I221" s="1">
        <v>4224.37</v>
      </c>
      <c r="J221" s="1">
        <v>1356614.84</v>
      </c>
      <c r="K221" s="1" t="s">
        <v>91</v>
      </c>
      <c r="L221" s="38" t="s">
        <v>30</v>
      </c>
      <c r="M221" s="39" t="s">
        <v>701</v>
      </c>
      <c r="N221" s="39" t="s">
        <v>699</v>
      </c>
      <c r="O221" s="38" t="s">
        <v>30</v>
      </c>
      <c r="P221" s="39" t="s">
        <v>692</v>
      </c>
      <c r="Q221" s="39" t="s">
        <v>701</v>
      </c>
      <c r="R221" s="65">
        <v>0.8</v>
      </c>
      <c r="S221" s="65">
        <v>0.8</v>
      </c>
      <c r="T221" s="65">
        <v>1</v>
      </c>
      <c r="U221" s="1">
        <v>36</v>
      </c>
      <c r="V221" s="1">
        <v>36</v>
      </c>
      <c r="W221" t="s">
        <v>95</v>
      </c>
    </row>
    <row r="222" spans="1:23" ht="45" x14ac:dyDescent="0.2">
      <c r="A222" t="s">
        <v>160</v>
      </c>
      <c r="B222" s="38" t="s">
        <v>684</v>
      </c>
      <c r="C222" s="39" t="s">
        <v>685</v>
      </c>
      <c r="D222" s="43" t="s">
        <v>686</v>
      </c>
      <c r="E222" s="43" t="s">
        <v>687</v>
      </c>
      <c r="F222" s="1">
        <v>1445949.39</v>
      </c>
      <c r="G222" s="47">
        <v>1469205.3866130547</v>
      </c>
      <c r="H222" s="50">
        <v>1360839.2068628701</v>
      </c>
      <c r="I222" s="1">
        <v>4224.37</v>
      </c>
      <c r="J222" s="1">
        <v>1356614.84</v>
      </c>
      <c r="K222" s="1" t="s">
        <v>91</v>
      </c>
      <c r="L222" s="38" t="s">
        <v>29</v>
      </c>
      <c r="M222" s="39" t="s">
        <v>702</v>
      </c>
      <c r="N222" s="39" t="s">
        <v>703</v>
      </c>
      <c r="O222" s="38" t="s">
        <v>29</v>
      </c>
      <c r="P222" s="39" t="s">
        <v>703</v>
      </c>
      <c r="Q222" s="39" t="s">
        <v>704</v>
      </c>
      <c r="R222" s="65">
        <v>0.5</v>
      </c>
      <c r="S222" s="65">
        <v>0.5</v>
      </c>
      <c r="T222" s="1">
        <f>(11/9)*100</f>
        <v>122.22222222222223</v>
      </c>
      <c r="U222" s="1">
        <v>11</v>
      </c>
      <c r="V222" s="1">
        <v>9</v>
      </c>
      <c r="W222" t="s">
        <v>95</v>
      </c>
    </row>
    <row r="223" spans="1:23" ht="45" x14ac:dyDescent="0.2">
      <c r="A223" t="s">
        <v>160</v>
      </c>
      <c r="B223" s="38" t="s">
        <v>684</v>
      </c>
      <c r="C223" s="39" t="s">
        <v>685</v>
      </c>
      <c r="D223" s="43" t="s">
        <v>686</v>
      </c>
      <c r="E223" s="43" t="s">
        <v>687</v>
      </c>
      <c r="F223" s="1">
        <v>1445949.39</v>
      </c>
      <c r="G223" s="47">
        <v>1469205.3866130547</v>
      </c>
      <c r="H223" s="50">
        <v>1360839.2068628701</v>
      </c>
      <c r="I223" s="1">
        <v>4224.37</v>
      </c>
      <c r="J223" s="1">
        <v>1356614.84</v>
      </c>
      <c r="K223" s="1" t="s">
        <v>91</v>
      </c>
      <c r="L223" s="38" t="s">
        <v>30</v>
      </c>
      <c r="M223" s="39" t="s">
        <v>705</v>
      </c>
      <c r="N223" s="39" t="s">
        <v>706</v>
      </c>
      <c r="O223" s="38" t="s">
        <v>30</v>
      </c>
      <c r="P223" s="39" t="s">
        <v>706</v>
      </c>
      <c r="Q223" s="39" t="s">
        <v>705</v>
      </c>
      <c r="R223" s="65">
        <v>1</v>
      </c>
      <c r="S223" s="65">
        <v>1</v>
      </c>
      <c r="T223" s="1">
        <f>(4/3)*100</f>
        <v>133.33333333333331</v>
      </c>
      <c r="U223" s="1">
        <v>4</v>
      </c>
      <c r="V223" s="1">
        <v>3</v>
      </c>
      <c r="W223" t="s">
        <v>95</v>
      </c>
    </row>
    <row r="224" spans="1:23" ht="56.25" x14ac:dyDescent="0.2">
      <c r="A224" t="s">
        <v>160</v>
      </c>
      <c r="B224" s="38" t="s">
        <v>707</v>
      </c>
      <c r="C224" s="39" t="s">
        <v>708</v>
      </c>
      <c r="D224" s="43" t="s">
        <v>709</v>
      </c>
      <c r="E224" s="43" t="s">
        <v>710</v>
      </c>
      <c r="F224" s="1">
        <v>1376471.66</v>
      </c>
      <c r="G224" s="47">
        <v>1397805.42</v>
      </c>
      <c r="H224" s="50">
        <v>1389721.71</v>
      </c>
      <c r="I224" s="1">
        <v>0</v>
      </c>
      <c r="J224" s="1">
        <v>1389721.71</v>
      </c>
      <c r="K224" s="1" t="s">
        <v>91</v>
      </c>
      <c r="L224" s="38" t="s">
        <v>27</v>
      </c>
      <c r="M224" s="39" t="s">
        <v>711</v>
      </c>
      <c r="N224" s="39" t="s">
        <v>93</v>
      </c>
      <c r="O224" s="38" t="s">
        <v>27</v>
      </c>
      <c r="P224" s="39" t="s">
        <v>93</v>
      </c>
      <c r="Q224" s="39" t="s">
        <v>712</v>
      </c>
      <c r="R224" s="1"/>
      <c r="S224" s="1"/>
      <c r="T224" s="1"/>
      <c r="U224" s="1"/>
      <c r="V224" s="1"/>
      <c r="W224" t="s">
        <v>95</v>
      </c>
    </row>
    <row r="225" spans="1:23" ht="56.25" x14ac:dyDescent="0.2">
      <c r="A225" t="s">
        <v>160</v>
      </c>
      <c r="B225" s="38" t="s">
        <v>707</v>
      </c>
      <c r="C225" s="39" t="s">
        <v>708</v>
      </c>
      <c r="D225" s="43" t="s">
        <v>709</v>
      </c>
      <c r="E225" s="43" t="s">
        <v>710</v>
      </c>
      <c r="F225" s="1">
        <v>1376471.66</v>
      </c>
      <c r="G225" s="47">
        <v>1397805.42</v>
      </c>
      <c r="H225" s="50">
        <v>1389721.71</v>
      </c>
      <c r="I225" s="1">
        <v>0</v>
      </c>
      <c r="J225" s="1">
        <v>1389721.71</v>
      </c>
      <c r="K225" s="1" t="s">
        <v>91</v>
      </c>
      <c r="L225" s="38" t="s">
        <v>96</v>
      </c>
      <c r="M225" s="39" t="s">
        <v>713</v>
      </c>
      <c r="N225" s="39" t="s">
        <v>714</v>
      </c>
      <c r="O225" s="38" t="s">
        <v>96</v>
      </c>
      <c r="P225" s="39" t="s">
        <v>714</v>
      </c>
      <c r="Q225" s="39" t="s">
        <v>713</v>
      </c>
      <c r="R225" s="65">
        <v>1</v>
      </c>
      <c r="S225" s="65">
        <v>1</v>
      </c>
      <c r="T225" s="65">
        <v>1</v>
      </c>
      <c r="U225" s="1">
        <v>1</v>
      </c>
      <c r="V225" s="1">
        <v>1</v>
      </c>
      <c r="W225" t="s">
        <v>95</v>
      </c>
    </row>
    <row r="226" spans="1:23" ht="45" x14ac:dyDescent="0.2">
      <c r="A226" t="s">
        <v>160</v>
      </c>
      <c r="B226" s="38" t="s">
        <v>707</v>
      </c>
      <c r="C226" s="39" t="s">
        <v>708</v>
      </c>
      <c r="D226" s="43" t="s">
        <v>709</v>
      </c>
      <c r="E226" s="43" t="s">
        <v>710</v>
      </c>
      <c r="F226" s="1">
        <v>344117.92</v>
      </c>
      <c r="G226" s="55">
        <v>349451.36007749435</v>
      </c>
      <c r="H226" s="55">
        <v>347430.43254813051</v>
      </c>
      <c r="I226" s="1">
        <v>0</v>
      </c>
      <c r="J226" s="1">
        <v>347430.44</v>
      </c>
      <c r="K226" s="1" t="s">
        <v>91</v>
      </c>
      <c r="L226" s="38" t="s">
        <v>29</v>
      </c>
      <c r="M226" s="39" t="s">
        <v>715</v>
      </c>
      <c r="N226" s="39" t="s">
        <v>716</v>
      </c>
      <c r="O226" s="38" t="s">
        <v>29</v>
      </c>
      <c r="P226" s="39" t="s">
        <v>716</v>
      </c>
      <c r="Q226" s="39" t="s">
        <v>717</v>
      </c>
      <c r="R226" s="65">
        <v>1</v>
      </c>
      <c r="S226" s="65">
        <v>1</v>
      </c>
      <c r="T226" s="65">
        <v>1</v>
      </c>
      <c r="U226" s="1">
        <v>16</v>
      </c>
      <c r="V226" s="1">
        <v>16</v>
      </c>
      <c r="W226" t="s">
        <v>95</v>
      </c>
    </row>
    <row r="227" spans="1:23" ht="45" x14ac:dyDescent="0.2">
      <c r="A227" t="s">
        <v>160</v>
      </c>
      <c r="B227" s="38" t="s">
        <v>707</v>
      </c>
      <c r="C227" s="39" t="s">
        <v>708</v>
      </c>
      <c r="D227" s="43" t="s">
        <v>709</v>
      </c>
      <c r="E227" s="43" t="s">
        <v>710</v>
      </c>
      <c r="F227" s="1">
        <v>172058.96</v>
      </c>
      <c r="G227" s="55">
        <v>174725.68003874717</v>
      </c>
      <c r="H227" s="55">
        <v>173715.21627406526</v>
      </c>
      <c r="I227" s="1">
        <v>0</v>
      </c>
      <c r="J227" s="1">
        <v>173715.22</v>
      </c>
      <c r="K227" s="1" t="s">
        <v>91</v>
      </c>
      <c r="L227" s="38" t="s">
        <v>30</v>
      </c>
      <c r="M227" s="39" t="s">
        <v>718</v>
      </c>
      <c r="N227" s="39" t="s">
        <v>719</v>
      </c>
      <c r="O227" s="38" t="s">
        <v>30</v>
      </c>
      <c r="P227" s="39" t="s">
        <v>719</v>
      </c>
      <c r="Q227" s="39" t="s">
        <v>718</v>
      </c>
      <c r="R227" s="65">
        <v>1</v>
      </c>
      <c r="S227" s="65">
        <v>1</v>
      </c>
      <c r="T227" s="65">
        <v>1</v>
      </c>
      <c r="U227" s="1">
        <v>16</v>
      </c>
      <c r="V227" s="1">
        <v>16</v>
      </c>
      <c r="W227" t="s">
        <v>95</v>
      </c>
    </row>
    <row r="228" spans="1:23" ht="45" x14ac:dyDescent="0.2">
      <c r="A228" t="s">
        <v>160</v>
      </c>
      <c r="B228" s="38" t="s">
        <v>707</v>
      </c>
      <c r="C228" s="39" t="s">
        <v>708</v>
      </c>
      <c r="D228" s="43" t="s">
        <v>709</v>
      </c>
      <c r="E228" s="43" t="s">
        <v>710</v>
      </c>
      <c r="F228" s="1">
        <v>172058.96</v>
      </c>
      <c r="G228" s="55">
        <v>174725.68003874717</v>
      </c>
      <c r="H228" s="55">
        <v>173715.21627406526</v>
      </c>
      <c r="I228" s="1">
        <v>0</v>
      </c>
      <c r="J228" s="1">
        <v>173715.22</v>
      </c>
      <c r="K228" s="1" t="s">
        <v>91</v>
      </c>
      <c r="L228" s="38" t="s">
        <v>30</v>
      </c>
      <c r="M228" s="39" t="s">
        <v>720</v>
      </c>
      <c r="N228" s="39" t="s">
        <v>721</v>
      </c>
      <c r="O228" s="38" t="s">
        <v>30</v>
      </c>
      <c r="P228" s="39" t="s">
        <v>721</v>
      </c>
      <c r="Q228" s="39" t="s">
        <v>720</v>
      </c>
      <c r="R228" s="65">
        <v>1</v>
      </c>
      <c r="S228" s="65">
        <v>1</v>
      </c>
      <c r="T228" s="65">
        <v>1</v>
      </c>
      <c r="U228" s="1">
        <v>1</v>
      </c>
      <c r="V228" s="1">
        <v>1</v>
      </c>
      <c r="W228" t="s">
        <v>95</v>
      </c>
    </row>
    <row r="229" spans="1:23" ht="45" x14ac:dyDescent="0.2">
      <c r="A229" t="s">
        <v>160</v>
      </c>
      <c r="B229" s="38" t="s">
        <v>707</v>
      </c>
      <c r="C229" s="39" t="s">
        <v>708</v>
      </c>
      <c r="D229" s="43" t="s">
        <v>709</v>
      </c>
      <c r="E229" s="43" t="s">
        <v>710</v>
      </c>
      <c r="F229" s="1">
        <v>344117.92</v>
      </c>
      <c r="G229" s="55">
        <v>349451.36007749435</v>
      </c>
      <c r="H229" s="55">
        <v>347430.43254813051</v>
      </c>
      <c r="I229" s="1">
        <v>0</v>
      </c>
      <c r="J229" s="1">
        <v>347430.43</v>
      </c>
      <c r="K229" s="1" t="s">
        <v>91</v>
      </c>
      <c r="L229" s="38" t="s">
        <v>29</v>
      </c>
      <c r="M229" s="39" t="s">
        <v>722</v>
      </c>
      <c r="N229" s="39" t="s">
        <v>723</v>
      </c>
      <c r="O229" s="38" t="s">
        <v>29</v>
      </c>
      <c r="P229" s="39" t="s">
        <v>723</v>
      </c>
      <c r="Q229" s="39" t="s">
        <v>724</v>
      </c>
      <c r="R229" s="65">
        <v>1</v>
      </c>
      <c r="S229" s="65">
        <v>1</v>
      </c>
      <c r="T229" s="65">
        <v>1</v>
      </c>
      <c r="U229" s="1">
        <v>2</v>
      </c>
      <c r="V229" s="1">
        <v>2</v>
      </c>
      <c r="W229" t="s">
        <v>95</v>
      </c>
    </row>
    <row r="230" spans="1:23" ht="45" x14ac:dyDescent="0.2">
      <c r="A230" t="s">
        <v>160</v>
      </c>
      <c r="B230" s="38" t="s">
        <v>707</v>
      </c>
      <c r="C230" s="39" t="s">
        <v>708</v>
      </c>
      <c r="D230" s="43" t="s">
        <v>709</v>
      </c>
      <c r="E230" s="43" t="s">
        <v>710</v>
      </c>
      <c r="F230" s="1">
        <v>172058.96</v>
      </c>
      <c r="G230" s="55">
        <v>174725.68003874717</v>
      </c>
      <c r="H230" s="55">
        <v>173715.21627406526</v>
      </c>
      <c r="I230" s="1">
        <v>0</v>
      </c>
      <c r="J230" s="1">
        <v>173715.22</v>
      </c>
      <c r="K230" s="1" t="s">
        <v>91</v>
      </c>
      <c r="L230" s="38" t="s">
        <v>30</v>
      </c>
      <c r="M230" s="39" t="s">
        <v>725</v>
      </c>
      <c r="N230" s="39" t="s">
        <v>726</v>
      </c>
      <c r="O230" s="38" t="s">
        <v>30</v>
      </c>
      <c r="P230" s="39" t="s">
        <v>726</v>
      </c>
      <c r="Q230" s="39" t="s">
        <v>725</v>
      </c>
      <c r="R230" s="65">
        <v>1</v>
      </c>
      <c r="S230" s="65">
        <v>1</v>
      </c>
      <c r="T230" s="65">
        <v>1</v>
      </c>
      <c r="U230" s="1">
        <v>1</v>
      </c>
      <c r="V230" s="1">
        <v>1</v>
      </c>
      <c r="W230" t="s">
        <v>95</v>
      </c>
    </row>
    <row r="231" spans="1:23" ht="45" x14ac:dyDescent="0.2">
      <c r="A231" t="s">
        <v>160</v>
      </c>
      <c r="B231" s="38" t="s">
        <v>707</v>
      </c>
      <c r="C231" s="39" t="s">
        <v>708</v>
      </c>
      <c r="D231" s="43" t="s">
        <v>709</v>
      </c>
      <c r="E231" s="43" t="s">
        <v>710</v>
      </c>
      <c r="F231" s="1">
        <v>172058.96</v>
      </c>
      <c r="G231" s="55">
        <v>174725.68003874717</v>
      </c>
      <c r="H231" s="55">
        <v>173715.21627406526</v>
      </c>
      <c r="I231" s="1">
        <v>0</v>
      </c>
      <c r="J231" s="1">
        <v>173715.21</v>
      </c>
      <c r="K231" s="1" t="s">
        <v>91</v>
      </c>
      <c r="L231" s="38" t="s">
        <v>30</v>
      </c>
      <c r="M231" s="39" t="s">
        <v>720</v>
      </c>
      <c r="N231" s="39" t="s">
        <v>721</v>
      </c>
      <c r="O231" s="38" t="s">
        <v>30</v>
      </c>
      <c r="P231" s="58" t="s">
        <v>721</v>
      </c>
      <c r="Q231" s="39" t="s">
        <v>720</v>
      </c>
      <c r="R231" s="65">
        <v>1</v>
      </c>
      <c r="S231" s="65">
        <v>1</v>
      </c>
      <c r="T231" s="65">
        <v>1</v>
      </c>
      <c r="U231" s="1">
        <v>1</v>
      </c>
      <c r="V231" s="1">
        <v>1</v>
      </c>
      <c r="W231" t="s">
        <v>95</v>
      </c>
    </row>
    <row r="232" spans="1:23" ht="45" x14ac:dyDescent="0.2">
      <c r="A232" t="s">
        <v>160</v>
      </c>
      <c r="B232" s="38" t="s">
        <v>707</v>
      </c>
      <c r="C232" s="39" t="s">
        <v>708</v>
      </c>
      <c r="D232" s="43" t="s">
        <v>709</v>
      </c>
      <c r="E232" s="43" t="s">
        <v>710</v>
      </c>
      <c r="F232" s="1">
        <v>344117.92</v>
      </c>
      <c r="G232" s="55">
        <v>349451.36007749435</v>
      </c>
      <c r="H232" s="55">
        <v>347430.43254813051</v>
      </c>
      <c r="I232" s="1">
        <v>0</v>
      </c>
      <c r="J232" s="1">
        <v>347430.42</v>
      </c>
      <c r="K232" s="1" t="s">
        <v>91</v>
      </c>
      <c r="L232" s="38" t="s">
        <v>29</v>
      </c>
      <c r="M232" s="39" t="s">
        <v>727</v>
      </c>
      <c r="N232" s="39" t="s">
        <v>728</v>
      </c>
      <c r="O232" s="38" t="s">
        <v>29</v>
      </c>
      <c r="P232" s="39" t="s">
        <v>728</v>
      </c>
      <c r="Q232" s="39" t="s">
        <v>729</v>
      </c>
      <c r="R232" s="65">
        <v>1</v>
      </c>
      <c r="S232" s="65">
        <v>1</v>
      </c>
      <c r="T232" s="1">
        <v>0</v>
      </c>
      <c r="U232" s="1">
        <v>0</v>
      </c>
      <c r="V232" s="1">
        <v>0</v>
      </c>
      <c r="W232" t="s">
        <v>95</v>
      </c>
    </row>
    <row r="233" spans="1:23" ht="45" x14ac:dyDescent="0.2">
      <c r="A233" t="s">
        <v>160</v>
      </c>
      <c r="B233" s="38" t="s">
        <v>707</v>
      </c>
      <c r="C233" s="39" t="s">
        <v>708</v>
      </c>
      <c r="D233" s="43" t="s">
        <v>709</v>
      </c>
      <c r="E233" s="43" t="s">
        <v>710</v>
      </c>
      <c r="F233" s="1">
        <v>172058.96</v>
      </c>
      <c r="G233" s="55">
        <v>174725.68003874717</v>
      </c>
      <c r="H233" s="55">
        <v>173715.21627406526</v>
      </c>
      <c r="I233" s="1">
        <v>0</v>
      </c>
      <c r="J233" s="1">
        <v>173715.21</v>
      </c>
      <c r="K233" s="1" t="s">
        <v>91</v>
      </c>
      <c r="L233" s="38" t="s">
        <v>30</v>
      </c>
      <c r="M233" s="39" t="s">
        <v>730</v>
      </c>
      <c r="N233" s="39" t="s">
        <v>731</v>
      </c>
      <c r="O233" s="38" t="s">
        <v>30</v>
      </c>
      <c r="P233" s="39" t="s">
        <v>731</v>
      </c>
      <c r="Q233" s="39" t="s">
        <v>730</v>
      </c>
      <c r="R233" s="65">
        <v>1</v>
      </c>
      <c r="S233" s="65">
        <v>1</v>
      </c>
      <c r="T233" s="65">
        <v>1</v>
      </c>
      <c r="U233" s="1">
        <v>1</v>
      </c>
      <c r="V233" s="1">
        <v>1</v>
      </c>
      <c r="W233" t="s">
        <v>95</v>
      </c>
    </row>
    <row r="234" spans="1:23" ht="45" x14ac:dyDescent="0.2">
      <c r="A234" t="s">
        <v>160</v>
      </c>
      <c r="B234" s="38" t="s">
        <v>707</v>
      </c>
      <c r="C234" s="39" t="s">
        <v>708</v>
      </c>
      <c r="D234" s="43" t="s">
        <v>709</v>
      </c>
      <c r="E234" s="43" t="s">
        <v>710</v>
      </c>
      <c r="F234" s="1">
        <v>172058.96</v>
      </c>
      <c r="G234" s="55">
        <v>174725.68003874717</v>
      </c>
      <c r="H234" s="55">
        <v>173715.21627406526</v>
      </c>
      <c r="I234" s="1">
        <v>0</v>
      </c>
      <c r="J234" s="1">
        <v>173715.21</v>
      </c>
      <c r="K234" s="1" t="s">
        <v>91</v>
      </c>
      <c r="L234" s="38" t="s">
        <v>30</v>
      </c>
      <c r="M234" s="39" t="s">
        <v>732</v>
      </c>
      <c r="N234" s="39" t="s">
        <v>733</v>
      </c>
      <c r="O234" s="38" t="s">
        <v>30</v>
      </c>
      <c r="P234" s="39" t="s">
        <v>733</v>
      </c>
      <c r="Q234" s="39" t="s">
        <v>732</v>
      </c>
      <c r="R234" s="65">
        <v>1</v>
      </c>
      <c r="S234" s="65">
        <v>1</v>
      </c>
      <c r="T234" s="1">
        <v>1</v>
      </c>
      <c r="U234" s="1">
        <v>14</v>
      </c>
      <c r="V234" s="1">
        <v>14</v>
      </c>
      <c r="W234" t="s">
        <v>95</v>
      </c>
    </row>
    <row r="235" spans="1:23" ht="56.25" x14ac:dyDescent="0.2">
      <c r="A235" t="s">
        <v>160</v>
      </c>
      <c r="B235" s="38" t="s">
        <v>707</v>
      </c>
      <c r="C235" s="39" t="s">
        <v>708</v>
      </c>
      <c r="D235" s="43" t="s">
        <v>709</v>
      </c>
      <c r="E235" s="43" t="s">
        <v>710</v>
      </c>
      <c r="F235" s="1">
        <v>344117.9</v>
      </c>
      <c r="G235" s="55">
        <v>349451.33976751694</v>
      </c>
      <c r="H235" s="55">
        <v>347430.4123556086</v>
      </c>
      <c r="I235" s="1">
        <v>0</v>
      </c>
      <c r="J235" s="1">
        <v>347430.42</v>
      </c>
      <c r="K235" s="1" t="s">
        <v>91</v>
      </c>
      <c r="L235" s="38" t="s">
        <v>29</v>
      </c>
      <c r="M235" s="39" t="s">
        <v>734</v>
      </c>
      <c r="N235" s="39" t="s">
        <v>735</v>
      </c>
      <c r="O235" s="38" t="s">
        <v>29</v>
      </c>
      <c r="P235" s="39" t="s">
        <v>735</v>
      </c>
      <c r="Q235" s="39" t="s">
        <v>736</v>
      </c>
      <c r="R235" s="65">
        <v>1</v>
      </c>
      <c r="S235" s="65">
        <v>1</v>
      </c>
      <c r="T235" s="65">
        <v>1</v>
      </c>
      <c r="U235" s="1">
        <v>1</v>
      </c>
      <c r="V235" s="1">
        <v>1</v>
      </c>
      <c r="W235" t="s">
        <v>95</v>
      </c>
    </row>
    <row r="236" spans="1:23" ht="45" x14ac:dyDescent="0.2">
      <c r="A236" t="s">
        <v>160</v>
      </c>
      <c r="B236" s="38" t="s">
        <v>707</v>
      </c>
      <c r="C236" s="39" t="s">
        <v>708</v>
      </c>
      <c r="D236" s="43" t="s">
        <v>709</v>
      </c>
      <c r="E236" s="43" t="s">
        <v>710</v>
      </c>
      <c r="F236" s="1">
        <v>172058.95</v>
      </c>
      <c r="G236" s="55">
        <v>174725.66988375847</v>
      </c>
      <c r="H236" s="55">
        <v>173715.2061778043</v>
      </c>
      <c r="I236" s="1">
        <v>0</v>
      </c>
      <c r="J236" s="1">
        <v>173715.21</v>
      </c>
      <c r="K236" s="1" t="s">
        <v>91</v>
      </c>
      <c r="L236" s="38" t="s">
        <v>30</v>
      </c>
      <c r="M236" s="39" t="s">
        <v>737</v>
      </c>
      <c r="N236" s="39" t="s">
        <v>738</v>
      </c>
      <c r="O236" s="38" t="s">
        <v>30</v>
      </c>
      <c r="P236" s="39" t="s">
        <v>738</v>
      </c>
      <c r="Q236" s="39" t="s">
        <v>737</v>
      </c>
      <c r="R236" s="65">
        <v>1</v>
      </c>
      <c r="S236" s="65">
        <v>1</v>
      </c>
      <c r="T236" s="65">
        <v>1</v>
      </c>
      <c r="U236" s="1">
        <v>1</v>
      </c>
      <c r="V236" s="1">
        <v>1</v>
      </c>
      <c r="W236" t="s">
        <v>95</v>
      </c>
    </row>
    <row r="237" spans="1:23" ht="45" x14ac:dyDescent="0.2">
      <c r="A237" t="s">
        <v>160</v>
      </c>
      <c r="B237" s="38" t="s">
        <v>707</v>
      </c>
      <c r="C237" s="39" t="s">
        <v>708</v>
      </c>
      <c r="D237" s="43" t="s">
        <v>709</v>
      </c>
      <c r="E237" s="43" t="s">
        <v>710</v>
      </c>
      <c r="F237" s="1">
        <v>172058.95</v>
      </c>
      <c r="G237" s="55">
        <v>174725.66988375847</v>
      </c>
      <c r="H237" s="55">
        <v>173715.2061778043</v>
      </c>
      <c r="I237" s="1">
        <v>0</v>
      </c>
      <c r="J237" s="1">
        <v>173715.21</v>
      </c>
      <c r="K237" s="1" t="s">
        <v>91</v>
      </c>
      <c r="L237" s="38" t="s">
        <v>30</v>
      </c>
      <c r="M237" s="39" t="s">
        <v>739</v>
      </c>
      <c r="N237" s="39" t="s">
        <v>740</v>
      </c>
      <c r="O237" s="38" t="s">
        <v>30</v>
      </c>
      <c r="P237" s="39" t="s">
        <v>740</v>
      </c>
      <c r="Q237" s="39" t="s">
        <v>739</v>
      </c>
      <c r="R237" s="65">
        <v>1</v>
      </c>
      <c r="S237" s="65">
        <v>1</v>
      </c>
      <c r="T237" s="65">
        <v>1</v>
      </c>
      <c r="U237" s="1">
        <v>20</v>
      </c>
      <c r="V237" s="1">
        <v>20</v>
      </c>
      <c r="W237" t="s">
        <v>95</v>
      </c>
    </row>
    <row r="238" spans="1:23" ht="90" x14ac:dyDescent="0.2">
      <c r="A238" t="s">
        <v>160</v>
      </c>
      <c r="B238" s="38" t="s">
        <v>741</v>
      </c>
      <c r="C238" s="39" t="s">
        <v>742</v>
      </c>
      <c r="D238" s="43" t="s">
        <v>743</v>
      </c>
      <c r="E238" s="70" t="s">
        <v>744</v>
      </c>
      <c r="F238" s="1">
        <v>3968849.08</v>
      </c>
      <c r="G238" s="47">
        <v>3791352.25</v>
      </c>
      <c r="H238" s="50">
        <v>3604102.69</v>
      </c>
      <c r="I238" s="1">
        <v>9604.7099999999991</v>
      </c>
      <c r="J238" s="1">
        <v>3594497.98</v>
      </c>
      <c r="K238" s="1" t="s">
        <v>91</v>
      </c>
      <c r="L238" s="38" t="s">
        <v>27</v>
      </c>
      <c r="M238" s="39" t="s">
        <v>745</v>
      </c>
      <c r="N238" s="39" t="s">
        <v>93</v>
      </c>
      <c r="O238" s="38" t="s">
        <v>27</v>
      </c>
      <c r="P238" s="39" t="s">
        <v>746</v>
      </c>
      <c r="Q238" s="39" t="s">
        <v>747</v>
      </c>
      <c r="R238" s="1"/>
      <c r="S238" s="1"/>
      <c r="T238" s="1"/>
      <c r="U238" s="1"/>
      <c r="V238" s="1"/>
      <c r="W238" t="s">
        <v>95</v>
      </c>
    </row>
    <row r="239" spans="1:23" ht="45" x14ac:dyDescent="0.2">
      <c r="A239" t="s">
        <v>160</v>
      </c>
      <c r="B239" s="38" t="s">
        <v>741</v>
      </c>
      <c r="C239" s="39" t="s">
        <v>742</v>
      </c>
      <c r="D239" s="43" t="s">
        <v>743</v>
      </c>
      <c r="E239" s="70" t="s">
        <v>744</v>
      </c>
      <c r="F239" s="1">
        <v>3968849.08</v>
      </c>
      <c r="G239" s="47">
        <v>3791352.25</v>
      </c>
      <c r="H239" s="50">
        <v>3604102.69</v>
      </c>
      <c r="I239" s="1">
        <v>9604.7099999999991</v>
      </c>
      <c r="J239" s="1">
        <v>3594497.98</v>
      </c>
      <c r="K239" s="1" t="s">
        <v>91</v>
      </c>
      <c r="L239" s="38" t="s">
        <v>96</v>
      </c>
      <c r="M239" s="39" t="s">
        <v>748</v>
      </c>
      <c r="N239" s="39" t="s">
        <v>749</v>
      </c>
      <c r="O239" s="38" t="s">
        <v>96</v>
      </c>
      <c r="P239" s="39" t="s">
        <v>749</v>
      </c>
      <c r="Q239" s="39" t="s">
        <v>748</v>
      </c>
      <c r="R239" s="1">
        <v>0</v>
      </c>
      <c r="S239" s="1">
        <v>0</v>
      </c>
      <c r="T239" s="1">
        <v>0</v>
      </c>
      <c r="U239" s="1">
        <v>0</v>
      </c>
      <c r="V239" s="1"/>
      <c r="W239" t="s">
        <v>95</v>
      </c>
    </row>
    <row r="240" spans="1:23" ht="45" x14ac:dyDescent="0.2">
      <c r="A240" t="s">
        <v>160</v>
      </c>
      <c r="B240" s="38" t="s">
        <v>741</v>
      </c>
      <c r="C240" s="39" t="s">
        <v>742</v>
      </c>
      <c r="D240" s="43" t="s">
        <v>743</v>
      </c>
      <c r="E240" s="70" t="s">
        <v>744</v>
      </c>
      <c r="F240" s="1">
        <v>1322949.7</v>
      </c>
      <c r="G240" s="55">
        <v>1263784.08970185</v>
      </c>
      <c r="H240" s="55">
        <v>1201367.5693873179</v>
      </c>
      <c r="I240" s="1">
        <v>3201.58</v>
      </c>
      <c r="J240" s="1">
        <v>1198166</v>
      </c>
      <c r="K240" s="1" t="s">
        <v>91</v>
      </c>
      <c r="L240" s="38" t="s">
        <v>29</v>
      </c>
      <c r="M240" s="39" t="s">
        <v>750</v>
      </c>
      <c r="N240" s="39" t="s">
        <v>751</v>
      </c>
      <c r="O240" s="38" t="s">
        <v>29</v>
      </c>
      <c r="P240" s="39" t="s">
        <v>751</v>
      </c>
      <c r="Q240" s="39" t="s">
        <v>752</v>
      </c>
      <c r="R240" s="1">
        <v>0</v>
      </c>
      <c r="S240" s="1">
        <v>0</v>
      </c>
      <c r="T240" s="1">
        <v>0</v>
      </c>
      <c r="U240" s="1">
        <v>0</v>
      </c>
      <c r="V240" s="1"/>
      <c r="W240" t="s">
        <v>95</v>
      </c>
    </row>
    <row r="241" spans="1:23" ht="45" x14ac:dyDescent="0.2">
      <c r="A241" t="s">
        <v>160</v>
      </c>
      <c r="B241" s="38" t="s">
        <v>741</v>
      </c>
      <c r="C241" s="39" t="s">
        <v>742</v>
      </c>
      <c r="D241" s="43" t="s">
        <v>743</v>
      </c>
      <c r="E241" s="70" t="s">
        <v>744</v>
      </c>
      <c r="F241" s="1">
        <v>661474.85</v>
      </c>
      <c r="G241" s="55">
        <v>631892.04485092498</v>
      </c>
      <c r="H241" s="55">
        <v>600683.78469365893</v>
      </c>
      <c r="I241" s="1">
        <v>1600.79</v>
      </c>
      <c r="J241" s="1">
        <v>599083</v>
      </c>
      <c r="K241" s="1" t="s">
        <v>91</v>
      </c>
      <c r="L241" s="38" t="s">
        <v>30</v>
      </c>
      <c r="M241" s="39" t="s">
        <v>753</v>
      </c>
      <c r="N241" s="39" t="s">
        <v>754</v>
      </c>
      <c r="O241" s="38" t="s">
        <v>30</v>
      </c>
      <c r="P241" s="39" t="s">
        <v>755</v>
      </c>
      <c r="Q241" s="39" t="s">
        <v>753</v>
      </c>
      <c r="R241" s="1">
        <v>0</v>
      </c>
      <c r="S241" s="1">
        <v>0</v>
      </c>
      <c r="T241" s="1">
        <v>0</v>
      </c>
      <c r="U241" s="1">
        <v>0</v>
      </c>
      <c r="V241" s="1"/>
      <c r="W241" t="s">
        <v>95</v>
      </c>
    </row>
    <row r="242" spans="1:23" ht="45" x14ac:dyDescent="0.2">
      <c r="A242" t="s">
        <v>160</v>
      </c>
      <c r="B242" s="38" t="s">
        <v>741</v>
      </c>
      <c r="C242" s="39" t="s">
        <v>742</v>
      </c>
      <c r="D242" s="43" t="s">
        <v>743</v>
      </c>
      <c r="E242" s="70" t="s">
        <v>744</v>
      </c>
      <c r="F242" s="1">
        <v>661474.85</v>
      </c>
      <c r="G242" s="55">
        <v>631892.04485092498</v>
      </c>
      <c r="H242" s="55">
        <v>600683.78469365893</v>
      </c>
      <c r="I242" s="1">
        <v>1600.79</v>
      </c>
      <c r="J242" s="1">
        <v>599083</v>
      </c>
      <c r="K242" s="1" t="s">
        <v>91</v>
      </c>
      <c r="L242" s="38" t="s">
        <v>30</v>
      </c>
      <c r="M242" s="39" t="s">
        <v>756</v>
      </c>
      <c r="N242" s="39" t="s">
        <v>276</v>
      </c>
      <c r="O242" s="38" t="s">
        <v>30</v>
      </c>
      <c r="P242" s="39" t="s">
        <v>276</v>
      </c>
      <c r="Q242" s="39" t="s">
        <v>756</v>
      </c>
      <c r="R242" s="1">
        <v>0</v>
      </c>
      <c r="S242" s="1">
        <v>0</v>
      </c>
      <c r="T242" s="1">
        <v>0</v>
      </c>
      <c r="U242" s="1">
        <v>0</v>
      </c>
      <c r="V242" s="1"/>
      <c r="W242" t="s">
        <v>95</v>
      </c>
    </row>
    <row r="243" spans="1:23" ht="45" x14ac:dyDescent="0.2">
      <c r="A243" t="s">
        <v>160</v>
      </c>
      <c r="B243" s="38" t="s">
        <v>741</v>
      </c>
      <c r="C243" s="39" t="s">
        <v>742</v>
      </c>
      <c r="D243" s="43" t="s">
        <v>743</v>
      </c>
      <c r="E243" s="70" t="s">
        <v>744</v>
      </c>
      <c r="F243" s="1">
        <v>1322949.69</v>
      </c>
      <c r="G243" s="55">
        <v>1263784.0801490748</v>
      </c>
      <c r="H243" s="55">
        <v>1201367.5603063409</v>
      </c>
      <c r="I243" s="1">
        <v>3201.5699999999997</v>
      </c>
      <c r="J243" s="1">
        <v>1198166</v>
      </c>
      <c r="K243" s="1" t="s">
        <v>91</v>
      </c>
      <c r="L243" s="38" t="s">
        <v>29</v>
      </c>
      <c r="M243" s="39" t="s">
        <v>757</v>
      </c>
      <c r="N243" s="39" t="s">
        <v>751</v>
      </c>
      <c r="O243" s="38" t="s">
        <v>29</v>
      </c>
      <c r="P243" s="39" t="s">
        <v>751</v>
      </c>
      <c r="Q243" s="39" t="s">
        <v>758</v>
      </c>
      <c r="R243" s="1">
        <v>0</v>
      </c>
      <c r="S243" s="1">
        <v>0</v>
      </c>
      <c r="T243" s="1">
        <v>0</v>
      </c>
      <c r="U243" s="1">
        <v>0</v>
      </c>
      <c r="V243" s="1"/>
      <c r="W243" t="s">
        <v>95</v>
      </c>
    </row>
    <row r="244" spans="1:23" ht="45" x14ac:dyDescent="0.2">
      <c r="A244" t="s">
        <v>160</v>
      </c>
      <c r="B244" s="38" t="s">
        <v>741</v>
      </c>
      <c r="C244" s="39" t="s">
        <v>742</v>
      </c>
      <c r="D244" s="43" t="s">
        <v>743</v>
      </c>
      <c r="E244" s="70" t="s">
        <v>744</v>
      </c>
      <c r="F244" s="1">
        <v>661474.85</v>
      </c>
      <c r="G244" s="55">
        <v>631892.04485092498</v>
      </c>
      <c r="H244" s="55">
        <v>600683.78469365893</v>
      </c>
      <c r="I244" s="1">
        <v>1600.79</v>
      </c>
      <c r="J244" s="1">
        <v>599083</v>
      </c>
      <c r="K244" s="1" t="s">
        <v>91</v>
      </c>
      <c r="L244" s="38" t="s">
        <v>30</v>
      </c>
      <c r="M244" s="39" t="s">
        <v>759</v>
      </c>
      <c r="N244" s="39" t="s">
        <v>760</v>
      </c>
      <c r="O244" s="38" t="s">
        <v>30</v>
      </c>
      <c r="P244" s="39" t="s">
        <v>760</v>
      </c>
      <c r="Q244" s="39" t="s">
        <v>759</v>
      </c>
      <c r="R244" s="1">
        <v>0</v>
      </c>
      <c r="S244" s="1">
        <v>0</v>
      </c>
      <c r="T244" s="1">
        <v>0</v>
      </c>
      <c r="U244" s="1">
        <v>0</v>
      </c>
      <c r="V244" s="1"/>
      <c r="W244" t="s">
        <v>95</v>
      </c>
    </row>
    <row r="245" spans="1:23" ht="45" x14ac:dyDescent="0.2">
      <c r="A245" t="s">
        <v>160</v>
      </c>
      <c r="B245" s="38" t="s">
        <v>741</v>
      </c>
      <c r="C245" s="39" t="s">
        <v>742</v>
      </c>
      <c r="D245" s="43" t="s">
        <v>743</v>
      </c>
      <c r="E245" s="70" t="s">
        <v>744</v>
      </c>
      <c r="F245" s="1">
        <v>661474.84</v>
      </c>
      <c r="G245" s="55">
        <v>631892.03529814992</v>
      </c>
      <c r="H245" s="55">
        <v>600683.77561268199</v>
      </c>
      <c r="I245" s="1">
        <v>1600.78</v>
      </c>
      <c r="J245" s="1">
        <v>599083</v>
      </c>
      <c r="K245" s="1" t="s">
        <v>91</v>
      </c>
      <c r="L245" s="38" t="s">
        <v>30</v>
      </c>
      <c r="M245" s="39" t="s">
        <v>761</v>
      </c>
      <c r="N245" s="39" t="s">
        <v>760</v>
      </c>
      <c r="O245" s="38" t="s">
        <v>30</v>
      </c>
      <c r="P245" s="39" t="s">
        <v>760</v>
      </c>
      <c r="Q245" s="39" t="s">
        <v>761</v>
      </c>
      <c r="R245" s="1">
        <v>0</v>
      </c>
      <c r="S245" s="1">
        <v>0</v>
      </c>
      <c r="T245" s="1">
        <v>0</v>
      </c>
      <c r="U245" s="1">
        <v>0</v>
      </c>
      <c r="V245" s="1"/>
      <c r="W245" t="s">
        <v>95</v>
      </c>
    </row>
    <row r="246" spans="1:23" ht="45" x14ac:dyDescent="0.2">
      <c r="A246" t="s">
        <v>160</v>
      </c>
      <c r="B246" s="38" t="s">
        <v>741</v>
      </c>
      <c r="C246" s="39" t="s">
        <v>742</v>
      </c>
      <c r="D246" s="43" t="s">
        <v>743</v>
      </c>
      <c r="E246" s="70" t="s">
        <v>744</v>
      </c>
      <c r="F246" s="1">
        <v>1322949.69</v>
      </c>
      <c r="G246" s="55">
        <v>1263784.0801490748</v>
      </c>
      <c r="H246" s="55">
        <v>1201367.5603063409</v>
      </c>
      <c r="I246" s="1">
        <v>3201.56</v>
      </c>
      <c r="J246" s="1">
        <v>1198165.98</v>
      </c>
      <c r="K246" s="1" t="s">
        <v>91</v>
      </c>
      <c r="L246" s="38" t="s">
        <v>29</v>
      </c>
      <c r="M246" s="39" t="s">
        <v>762</v>
      </c>
      <c r="N246" s="39" t="s">
        <v>763</v>
      </c>
      <c r="O246" s="38" t="s">
        <v>29</v>
      </c>
      <c r="P246" s="39" t="s">
        <v>763</v>
      </c>
      <c r="Q246" s="39" t="s">
        <v>764</v>
      </c>
      <c r="R246" s="1">
        <v>0</v>
      </c>
      <c r="S246" s="1">
        <v>0</v>
      </c>
      <c r="T246" s="1">
        <v>0</v>
      </c>
      <c r="U246" s="1">
        <v>0</v>
      </c>
      <c r="V246" s="1"/>
      <c r="W246" t="s">
        <v>95</v>
      </c>
    </row>
    <row r="247" spans="1:23" ht="45" x14ac:dyDescent="0.2">
      <c r="A247" t="s">
        <v>160</v>
      </c>
      <c r="B247" s="38" t="s">
        <v>741</v>
      </c>
      <c r="C247" s="39" t="s">
        <v>742</v>
      </c>
      <c r="D247" s="43" t="s">
        <v>743</v>
      </c>
      <c r="E247" s="70" t="s">
        <v>744</v>
      </c>
      <c r="F247" s="1">
        <v>661474.84</v>
      </c>
      <c r="G247" s="55">
        <v>631892.03529814992</v>
      </c>
      <c r="H247" s="55">
        <v>600683.77561268199</v>
      </c>
      <c r="I247" s="1">
        <v>1600.78</v>
      </c>
      <c r="J247" s="1">
        <v>599082.99</v>
      </c>
      <c r="K247" s="1" t="s">
        <v>91</v>
      </c>
      <c r="L247" s="38" t="s">
        <v>30</v>
      </c>
      <c r="M247" s="39" t="s">
        <v>765</v>
      </c>
      <c r="N247" s="39" t="s">
        <v>766</v>
      </c>
      <c r="O247" s="38" t="s">
        <v>30</v>
      </c>
      <c r="P247" s="39" t="s">
        <v>766</v>
      </c>
      <c r="Q247" s="39" t="s">
        <v>765</v>
      </c>
      <c r="R247" s="1">
        <v>0</v>
      </c>
      <c r="S247" s="1">
        <v>0</v>
      </c>
      <c r="T247" s="1">
        <v>0</v>
      </c>
      <c r="U247" s="1">
        <v>0</v>
      </c>
      <c r="V247" s="1"/>
      <c r="W247" t="s">
        <v>95</v>
      </c>
    </row>
    <row r="248" spans="1:23" ht="45" x14ac:dyDescent="0.2">
      <c r="A248" t="s">
        <v>160</v>
      </c>
      <c r="B248" s="38" t="s">
        <v>741</v>
      </c>
      <c r="C248" s="39" t="s">
        <v>742</v>
      </c>
      <c r="D248" s="43" t="s">
        <v>743</v>
      </c>
      <c r="E248" s="70" t="s">
        <v>744</v>
      </c>
      <c r="F248" s="1">
        <v>661474.85</v>
      </c>
      <c r="G248" s="55">
        <v>631892.04485092498</v>
      </c>
      <c r="H248" s="55">
        <v>600683.78469365893</v>
      </c>
      <c r="I248" s="1">
        <v>1600.78</v>
      </c>
      <c r="J248" s="1">
        <v>599082.99</v>
      </c>
      <c r="K248" s="1" t="s">
        <v>91</v>
      </c>
      <c r="L248" s="38" t="s">
        <v>30</v>
      </c>
      <c r="M248" s="39" t="s">
        <v>767</v>
      </c>
      <c r="N248" s="39" t="s">
        <v>276</v>
      </c>
      <c r="O248" s="38" t="s">
        <v>30</v>
      </c>
      <c r="P248" s="39" t="s">
        <v>276</v>
      </c>
      <c r="Q248" s="39" t="s">
        <v>767</v>
      </c>
      <c r="R248" s="1">
        <v>0</v>
      </c>
      <c r="S248" s="1">
        <v>0</v>
      </c>
      <c r="T248" s="1">
        <v>0</v>
      </c>
      <c r="U248" s="1">
        <v>0</v>
      </c>
      <c r="V248" s="1"/>
      <c r="W248" t="s">
        <v>95</v>
      </c>
    </row>
    <row r="249" spans="1:23" ht="33.75" x14ac:dyDescent="0.2">
      <c r="A249" t="s">
        <v>160</v>
      </c>
      <c r="B249" s="38" t="s">
        <v>768</v>
      </c>
      <c r="C249" s="39" t="s">
        <v>769</v>
      </c>
      <c r="D249" s="43" t="s">
        <v>770</v>
      </c>
      <c r="E249" s="43" t="s">
        <v>771</v>
      </c>
      <c r="F249" s="1">
        <v>567422.18999999994</v>
      </c>
      <c r="G249" s="47">
        <v>528201.36</v>
      </c>
      <c r="H249" s="50">
        <v>525743.13</v>
      </c>
      <c r="I249" s="1">
        <v>0</v>
      </c>
      <c r="J249" s="1">
        <v>525743.13</v>
      </c>
      <c r="K249" s="1" t="s">
        <v>91</v>
      </c>
      <c r="L249" s="38" t="s">
        <v>27</v>
      </c>
      <c r="M249" s="39" t="s">
        <v>772</v>
      </c>
      <c r="N249" s="39" t="s">
        <v>93</v>
      </c>
      <c r="O249" s="38" t="s">
        <v>27</v>
      </c>
      <c r="P249" s="39" t="s">
        <v>93</v>
      </c>
      <c r="Q249" s="39" t="s">
        <v>447</v>
      </c>
      <c r="R249" s="1"/>
      <c r="S249" s="1"/>
      <c r="T249" s="1"/>
      <c r="U249" s="1"/>
      <c r="V249" s="1"/>
      <c r="W249" t="s">
        <v>95</v>
      </c>
    </row>
    <row r="250" spans="1:23" ht="56.25" x14ac:dyDescent="0.2">
      <c r="A250" t="s">
        <v>160</v>
      </c>
      <c r="B250" s="38" t="s">
        <v>768</v>
      </c>
      <c r="C250" s="39" t="s">
        <v>769</v>
      </c>
      <c r="D250" s="43" t="s">
        <v>770</v>
      </c>
      <c r="E250" s="43" t="s">
        <v>771</v>
      </c>
      <c r="F250" s="1">
        <v>567422.18999999994</v>
      </c>
      <c r="G250" s="47">
        <v>528201.36</v>
      </c>
      <c r="H250" s="50">
        <v>525743.13</v>
      </c>
      <c r="I250" s="1">
        <v>0</v>
      </c>
      <c r="J250" s="1">
        <v>525743.13</v>
      </c>
      <c r="K250" s="1" t="s">
        <v>91</v>
      </c>
      <c r="L250" s="38" t="s">
        <v>96</v>
      </c>
      <c r="M250" s="39" t="s">
        <v>773</v>
      </c>
      <c r="N250" s="39" t="s">
        <v>93</v>
      </c>
      <c r="O250" s="38" t="s">
        <v>96</v>
      </c>
      <c r="P250" s="39" t="s">
        <v>93</v>
      </c>
      <c r="Q250" s="39" t="s">
        <v>773</v>
      </c>
      <c r="R250" s="1"/>
      <c r="S250" s="1"/>
      <c r="T250" s="1"/>
      <c r="U250" s="1"/>
      <c r="V250" s="1"/>
      <c r="W250" t="s">
        <v>95</v>
      </c>
    </row>
    <row r="251" spans="1:23" ht="33.75" x14ac:dyDescent="0.2">
      <c r="A251" t="s">
        <v>160</v>
      </c>
      <c r="B251" s="38" t="s">
        <v>768</v>
      </c>
      <c r="C251" s="39" t="s">
        <v>769</v>
      </c>
      <c r="D251" s="43" t="s">
        <v>770</v>
      </c>
      <c r="E251" s="43" t="s">
        <v>771</v>
      </c>
      <c r="F251" s="1">
        <v>162871.19</v>
      </c>
      <c r="G251" s="55">
        <v>151613.35876346045</v>
      </c>
      <c r="H251" s="55">
        <v>150907.75568263329</v>
      </c>
      <c r="I251" s="1">
        <v>0</v>
      </c>
      <c r="J251" s="1">
        <v>150907.75</v>
      </c>
      <c r="K251" s="1" t="s">
        <v>91</v>
      </c>
      <c r="L251" s="38" t="s">
        <v>29</v>
      </c>
      <c r="M251" s="39" t="s">
        <v>774</v>
      </c>
      <c r="N251" s="39" t="s">
        <v>775</v>
      </c>
      <c r="O251" s="38" t="s">
        <v>29</v>
      </c>
      <c r="P251" s="39" t="s">
        <v>776</v>
      </c>
      <c r="Q251" s="39" t="s">
        <v>777</v>
      </c>
      <c r="R251" s="65">
        <v>0.9</v>
      </c>
      <c r="S251" s="65">
        <v>0.9</v>
      </c>
      <c r="T251" s="1">
        <f>(680/1373)*100</f>
        <v>49.526584122359793</v>
      </c>
      <c r="U251" s="1">
        <v>680</v>
      </c>
      <c r="V251" s="1">
        <v>1373</v>
      </c>
      <c r="W251" t="s">
        <v>95</v>
      </c>
    </row>
    <row r="252" spans="1:23" ht="33.75" x14ac:dyDescent="0.2">
      <c r="A252" t="s">
        <v>160</v>
      </c>
      <c r="B252" s="38" t="s">
        <v>768</v>
      </c>
      <c r="C252" s="39" t="s">
        <v>769</v>
      </c>
      <c r="D252" s="43" t="s">
        <v>770</v>
      </c>
      <c r="E252" s="43" t="s">
        <v>771</v>
      </c>
      <c r="F252" s="1">
        <v>81435.3</v>
      </c>
      <c r="G252" s="55">
        <v>75806.404772446433</v>
      </c>
      <c r="H252" s="55">
        <v>75453.604510054502</v>
      </c>
      <c r="I252" s="1">
        <v>0</v>
      </c>
      <c r="J252" s="1">
        <v>75453.600000000006</v>
      </c>
      <c r="K252" s="1" t="s">
        <v>91</v>
      </c>
      <c r="L252" s="38" t="s">
        <v>30</v>
      </c>
      <c r="M252" s="39" t="s">
        <v>778</v>
      </c>
      <c r="N252" s="39" t="s">
        <v>776</v>
      </c>
      <c r="O252" s="38" t="s">
        <v>30</v>
      </c>
      <c r="P252" s="39" t="s">
        <v>776</v>
      </c>
      <c r="Q252" s="39" t="s">
        <v>778</v>
      </c>
      <c r="R252" s="65">
        <v>0.9</v>
      </c>
      <c r="S252" s="65">
        <v>0.9</v>
      </c>
      <c r="T252" s="1">
        <f>+(680/1400)*100</f>
        <v>48.571428571428569</v>
      </c>
      <c r="U252" s="1">
        <v>680</v>
      </c>
      <c r="V252" s="1">
        <v>1400</v>
      </c>
      <c r="W252" t="s">
        <v>95</v>
      </c>
    </row>
    <row r="253" spans="1:23" ht="33.75" x14ac:dyDescent="0.2">
      <c r="A253" t="s">
        <v>160</v>
      </c>
      <c r="B253" s="38" t="s">
        <v>768</v>
      </c>
      <c r="C253" s="39" t="s">
        <v>769</v>
      </c>
      <c r="D253" s="43" t="s">
        <v>770</v>
      </c>
      <c r="E253" s="43" t="s">
        <v>771</v>
      </c>
      <c r="F253" s="1">
        <v>81435.89</v>
      </c>
      <c r="G253" s="55">
        <v>75806.953991014001</v>
      </c>
      <c r="H253" s="55">
        <v>75454.151172578757</v>
      </c>
      <c r="I253" s="1">
        <v>0</v>
      </c>
      <c r="J253" s="1">
        <v>75454.149999999994</v>
      </c>
      <c r="K253" s="1" t="s">
        <v>91</v>
      </c>
      <c r="L253" s="38" t="s">
        <v>30</v>
      </c>
      <c r="M253" s="39" t="s">
        <v>779</v>
      </c>
      <c r="N253" s="39" t="s">
        <v>776</v>
      </c>
      <c r="O253" s="38" t="s">
        <v>30</v>
      </c>
      <c r="P253" s="39" t="s">
        <v>776</v>
      </c>
      <c r="Q253" s="39" t="s">
        <v>779</v>
      </c>
      <c r="R253" s="65">
        <v>0.9</v>
      </c>
      <c r="S253" s="65">
        <v>0.9</v>
      </c>
      <c r="T253" s="1">
        <v>48.541428600000003</v>
      </c>
      <c r="U253" s="1">
        <v>680</v>
      </c>
      <c r="V253" s="1">
        <v>1400</v>
      </c>
      <c r="W253" t="s">
        <v>95</v>
      </c>
    </row>
    <row r="254" spans="1:23" ht="33.75" x14ac:dyDescent="0.2">
      <c r="A254" t="s">
        <v>160</v>
      </c>
      <c r="B254" s="38" t="s">
        <v>768</v>
      </c>
      <c r="C254" s="39" t="s">
        <v>769</v>
      </c>
      <c r="D254" s="43" t="s">
        <v>770</v>
      </c>
      <c r="E254" s="43" t="s">
        <v>771</v>
      </c>
      <c r="F254" s="1">
        <v>210156.36</v>
      </c>
      <c r="G254" s="55">
        <v>195630.12712747382</v>
      </c>
      <c r="H254" s="55">
        <v>194719.67160080012</v>
      </c>
      <c r="I254" s="1">
        <v>0</v>
      </c>
      <c r="J254" s="1">
        <v>194719.68</v>
      </c>
      <c r="K254" s="1" t="s">
        <v>91</v>
      </c>
      <c r="L254" s="38" t="s">
        <v>29</v>
      </c>
      <c r="M254" s="39" t="s">
        <v>780</v>
      </c>
      <c r="N254" s="39" t="s">
        <v>776</v>
      </c>
      <c r="O254" s="38" t="s">
        <v>29</v>
      </c>
      <c r="P254" s="39" t="s">
        <v>776</v>
      </c>
      <c r="Q254" s="39" t="s">
        <v>781</v>
      </c>
      <c r="R254" s="65">
        <v>0.9</v>
      </c>
      <c r="S254" s="65">
        <v>0.9</v>
      </c>
      <c r="T254" s="1">
        <v>48.541428600000003</v>
      </c>
      <c r="U254" s="1">
        <v>680</v>
      </c>
      <c r="V254" s="1">
        <v>1400</v>
      </c>
      <c r="W254" t="s">
        <v>95</v>
      </c>
    </row>
    <row r="255" spans="1:23" ht="33.75" x14ac:dyDescent="0.2">
      <c r="A255" t="s">
        <v>160</v>
      </c>
      <c r="B255" s="38" t="s">
        <v>768</v>
      </c>
      <c r="C255" s="39" t="s">
        <v>769</v>
      </c>
      <c r="D255" s="43" t="s">
        <v>770</v>
      </c>
      <c r="E255" s="43" t="s">
        <v>771</v>
      </c>
      <c r="F255" s="1">
        <v>70052.12</v>
      </c>
      <c r="G255" s="55">
        <v>65210.042375824611</v>
      </c>
      <c r="H255" s="55">
        <v>64906.557200266703</v>
      </c>
      <c r="I255" s="1">
        <v>0</v>
      </c>
      <c r="J255" s="1">
        <v>64906.559999999998</v>
      </c>
      <c r="K255" s="1" t="s">
        <v>91</v>
      </c>
      <c r="L255" s="38" t="s">
        <v>30</v>
      </c>
      <c r="M255" s="39" t="s">
        <v>782</v>
      </c>
      <c r="N255" s="39" t="s">
        <v>706</v>
      </c>
      <c r="O255" s="38" t="s">
        <v>30</v>
      </c>
      <c r="P255" s="39" t="s">
        <v>706</v>
      </c>
      <c r="Q255" s="39" t="s">
        <v>782</v>
      </c>
      <c r="R255" s="65">
        <v>1</v>
      </c>
      <c r="S255" s="65">
        <v>1</v>
      </c>
      <c r="T255" s="65">
        <v>1</v>
      </c>
      <c r="U255" s="1">
        <v>12</v>
      </c>
      <c r="V255" s="1">
        <v>12</v>
      </c>
      <c r="W255" t="s">
        <v>95</v>
      </c>
    </row>
    <row r="256" spans="1:23" ht="56.25" x14ac:dyDescent="0.2">
      <c r="A256" t="s">
        <v>160</v>
      </c>
      <c r="B256" s="38" t="s">
        <v>768</v>
      </c>
      <c r="C256" s="39" t="s">
        <v>769</v>
      </c>
      <c r="D256" s="43" t="s">
        <v>770</v>
      </c>
      <c r="E256" s="43" t="s">
        <v>771</v>
      </c>
      <c r="F256" s="1">
        <v>70052.12</v>
      </c>
      <c r="G256" s="55">
        <v>65210.042375824611</v>
      </c>
      <c r="H256" s="55">
        <v>64906.557200266703</v>
      </c>
      <c r="I256" s="1">
        <v>0</v>
      </c>
      <c r="J256" s="1">
        <v>64906.559999999998</v>
      </c>
      <c r="K256" s="1" t="s">
        <v>91</v>
      </c>
      <c r="L256" s="38" t="s">
        <v>30</v>
      </c>
      <c r="M256" s="39" t="s">
        <v>783</v>
      </c>
      <c r="N256" s="39" t="s">
        <v>784</v>
      </c>
      <c r="O256" s="38" t="s">
        <v>30</v>
      </c>
      <c r="P256" s="39" t="s">
        <v>784</v>
      </c>
      <c r="Q256" s="39" t="s">
        <v>783</v>
      </c>
      <c r="R256" s="65">
        <v>1</v>
      </c>
      <c r="S256" s="65">
        <v>1</v>
      </c>
      <c r="T256" s="1">
        <v>0</v>
      </c>
      <c r="U256" s="1">
        <v>0</v>
      </c>
      <c r="V256" s="1">
        <v>0</v>
      </c>
      <c r="W256" t="s">
        <v>95</v>
      </c>
    </row>
    <row r="257" spans="1:23" ht="123.75" x14ac:dyDescent="0.2">
      <c r="A257" t="s">
        <v>160</v>
      </c>
      <c r="B257" s="38" t="s">
        <v>768</v>
      </c>
      <c r="C257" s="39" t="s">
        <v>769</v>
      </c>
      <c r="D257" s="43" t="s">
        <v>770</v>
      </c>
      <c r="E257" s="43" t="s">
        <v>771</v>
      </c>
      <c r="F257" s="1">
        <v>70052.12</v>
      </c>
      <c r="G257" s="55">
        <v>65210.042375824611</v>
      </c>
      <c r="H257" s="55">
        <v>64906.557200266703</v>
      </c>
      <c r="I257" s="1">
        <v>0</v>
      </c>
      <c r="J257" s="1">
        <v>64906.559999999998</v>
      </c>
      <c r="K257" s="1" t="s">
        <v>91</v>
      </c>
      <c r="L257" s="38" t="s">
        <v>30</v>
      </c>
      <c r="M257" s="58" t="s">
        <v>785</v>
      </c>
      <c r="N257" s="39" t="s">
        <v>784</v>
      </c>
      <c r="O257" s="38" t="s">
        <v>30</v>
      </c>
      <c r="P257" s="39" t="s">
        <v>784</v>
      </c>
      <c r="Q257" s="39" t="s">
        <v>786</v>
      </c>
      <c r="R257" s="65">
        <v>1</v>
      </c>
      <c r="S257" s="65">
        <v>1</v>
      </c>
      <c r="T257" s="65">
        <v>1</v>
      </c>
      <c r="U257" s="1">
        <v>1</v>
      </c>
      <c r="V257" s="1">
        <v>1</v>
      </c>
      <c r="W257" t="s">
        <v>95</v>
      </c>
    </row>
    <row r="258" spans="1:23" ht="45" x14ac:dyDescent="0.2">
      <c r="A258" t="s">
        <v>160</v>
      </c>
      <c r="B258" s="38" t="s">
        <v>768</v>
      </c>
      <c r="C258" s="39" t="s">
        <v>769</v>
      </c>
      <c r="D258" s="43" t="s">
        <v>770</v>
      </c>
      <c r="E258" s="43" t="s">
        <v>771</v>
      </c>
      <c r="F258" s="1">
        <v>194394.64</v>
      </c>
      <c r="G258" s="55">
        <v>180957.8741090658</v>
      </c>
      <c r="H258" s="55">
        <v>180115.70271656668</v>
      </c>
      <c r="I258" s="1">
        <v>0</v>
      </c>
      <c r="J258" s="1">
        <v>180115.7</v>
      </c>
      <c r="K258" s="1" t="s">
        <v>91</v>
      </c>
      <c r="L258" s="38" t="s">
        <v>29</v>
      </c>
      <c r="M258" s="39" t="s">
        <v>787</v>
      </c>
      <c r="N258" s="39" t="s">
        <v>788</v>
      </c>
      <c r="O258" s="38" t="s">
        <v>29</v>
      </c>
      <c r="P258" s="39" t="s">
        <v>788</v>
      </c>
      <c r="Q258" s="39" t="s">
        <v>789</v>
      </c>
      <c r="R258" s="65">
        <v>1</v>
      </c>
      <c r="S258" s="65">
        <v>1</v>
      </c>
      <c r="T258" s="65">
        <v>1</v>
      </c>
      <c r="U258" s="1">
        <v>7</v>
      </c>
      <c r="V258" s="1">
        <v>7</v>
      </c>
      <c r="W258" t="s">
        <v>95</v>
      </c>
    </row>
    <row r="259" spans="1:23" ht="56.25" x14ac:dyDescent="0.2">
      <c r="A259" t="s">
        <v>160</v>
      </c>
      <c r="B259" s="38" t="s">
        <v>768</v>
      </c>
      <c r="C259" s="39" t="s">
        <v>769</v>
      </c>
      <c r="D259" s="43" t="s">
        <v>770</v>
      </c>
      <c r="E259" s="43" t="s">
        <v>771</v>
      </c>
      <c r="F259" s="1">
        <v>97197.32</v>
      </c>
      <c r="G259" s="55">
        <v>90478.9370545329</v>
      </c>
      <c r="H259" s="55">
        <v>90057.85135828334</v>
      </c>
      <c r="I259" s="1">
        <v>0</v>
      </c>
      <c r="J259" s="1">
        <v>90057.85</v>
      </c>
      <c r="K259" s="1" t="s">
        <v>91</v>
      </c>
      <c r="L259" s="38" t="s">
        <v>30</v>
      </c>
      <c r="M259" s="39" t="s">
        <v>790</v>
      </c>
      <c r="N259" s="39" t="s">
        <v>791</v>
      </c>
      <c r="O259" s="38" t="s">
        <v>30</v>
      </c>
      <c r="P259" s="39" t="s">
        <v>791</v>
      </c>
      <c r="Q259" s="39" t="s">
        <v>790</v>
      </c>
      <c r="R259" s="65">
        <v>1</v>
      </c>
      <c r="S259" s="65">
        <v>1</v>
      </c>
      <c r="T259" s="1">
        <f>+(2334/2961)*100</f>
        <v>78.824721377912866</v>
      </c>
      <c r="U259" s="1">
        <v>2334</v>
      </c>
      <c r="V259" s="1">
        <v>2961</v>
      </c>
      <c r="W259" t="s">
        <v>95</v>
      </c>
    </row>
    <row r="260" spans="1:23" ht="56.25" x14ac:dyDescent="0.2">
      <c r="A260" t="s">
        <v>160</v>
      </c>
      <c r="B260" s="38" t="s">
        <v>768</v>
      </c>
      <c r="C260" s="39" t="s">
        <v>769</v>
      </c>
      <c r="D260" s="43" t="s">
        <v>770</v>
      </c>
      <c r="E260" s="43" t="s">
        <v>771</v>
      </c>
      <c r="F260" s="1">
        <v>97197.32</v>
      </c>
      <c r="G260" s="55">
        <v>90478.9370545329</v>
      </c>
      <c r="H260" s="55">
        <v>90057.85135828334</v>
      </c>
      <c r="I260" s="1">
        <v>0</v>
      </c>
      <c r="J260" s="1">
        <v>90057.85</v>
      </c>
      <c r="K260" s="1" t="s">
        <v>91</v>
      </c>
      <c r="L260" s="38" t="s">
        <v>30</v>
      </c>
      <c r="M260" s="39" t="s">
        <v>792</v>
      </c>
      <c r="N260" s="39" t="s">
        <v>793</v>
      </c>
      <c r="O260" s="38" t="s">
        <v>30</v>
      </c>
      <c r="P260" s="39" t="s">
        <v>793</v>
      </c>
      <c r="Q260" s="39" t="s">
        <v>792</v>
      </c>
      <c r="R260" s="65">
        <v>1</v>
      </c>
      <c r="S260" s="65">
        <v>1</v>
      </c>
      <c r="T260" s="65">
        <v>1</v>
      </c>
      <c r="U260" s="1">
        <v>12</v>
      </c>
      <c r="V260" s="1">
        <v>12</v>
      </c>
      <c r="W260" t="s">
        <v>95</v>
      </c>
    </row>
    <row r="261" spans="1:23" ht="56.25" x14ac:dyDescent="0.2">
      <c r="A261" t="s">
        <v>160</v>
      </c>
      <c r="B261" s="38" t="s">
        <v>794</v>
      </c>
      <c r="C261" s="39" t="s">
        <v>795</v>
      </c>
      <c r="D261" s="43" t="s">
        <v>796</v>
      </c>
      <c r="E261" s="43" t="s">
        <v>797</v>
      </c>
      <c r="F261" s="1">
        <v>1852840</v>
      </c>
      <c r="G261" s="47">
        <v>2254918.6</v>
      </c>
      <c r="H261" s="50">
        <v>1495314.44</v>
      </c>
      <c r="I261" s="1">
        <v>65790.399999999994</v>
      </c>
      <c r="J261" s="1">
        <v>1429524.04</v>
      </c>
      <c r="K261" s="1" t="s">
        <v>91</v>
      </c>
      <c r="L261" s="38" t="s">
        <v>27</v>
      </c>
      <c r="M261" s="39" t="s">
        <v>798</v>
      </c>
      <c r="N261" s="39" t="s">
        <v>232</v>
      </c>
      <c r="O261" s="38" t="s">
        <v>27</v>
      </c>
      <c r="P261" s="39" t="s">
        <v>93</v>
      </c>
      <c r="Q261" s="39" t="s">
        <v>799</v>
      </c>
      <c r="R261" s="1">
        <v>0</v>
      </c>
      <c r="S261" s="1">
        <v>0</v>
      </c>
      <c r="T261" s="1">
        <v>0</v>
      </c>
      <c r="U261" s="1">
        <v>0</v>
      </c>
      <c r="V261" s="1">
        <v>1</v>
      </c>
      <c r="W261" t="s">
        <v>95</v>
      </c>
    </row>
    <row r="262" spans="1:23" ht="45" x14ac:dyDescent="0.2">
      <c r="A262" t="s">
        <v>160</v>
      </c>
      <c r="B262" s="38" t="s">
        <v>794</v>
      </c>
      <c r="C262" s="39" t="s">
        <v>795</v>
      </c>
      <c r="D262" s="43" t="s">
        <v>796</v>
      </c>
      <c r="E262" s="43" t="s">
        <v>797</v>
      </c>
      <c r="F262" s="1">
        <v>1852840</v>
      </c>
      <c r="G262" s="47">
        <v>2254918.6</v>
      </c>
      <c r="H262" s="50">
        <v>1495314.44</v>
      </c>
      <c r="I262" s="1">
        <v>65790.399999999994</v>
      </c>
      <c r="J262" s="1">
        <v>1429524.04</v>
      </c>
      <c r="K262" s="1" t="s">
        <v>91</v>
      </c>
      <c r="L262" s="38" t="s">
        <v>96</v>
      </c>
      <c r="M262" s="39" t="s">
        <v>800</v>
      </c>
      <c r="N262" s="39" t="s">
        <v>166</v>
      </c>
      <c r="O262" s="38" t="s">
        <v>96</v>
      </c>
      <c r="P262" s="39" t="s">
        <v>166</v>
      </c>
      <c r="Q262" s="39" t="s">
        <v>800</v>
      </c>
      <c r="R262" s="1">
        <v>0</v>
      </c>
      <c r="S262" s="1">
        <v>0</v>
      </c>
      <c r="T262" s="1">
        <v>0</v>
      </c>
      <c r="U262" s="1">
        <v>0</v>
      </c>
      <c r="V262" s="1">
        <v>1</v>
      </c>
      <c r="W262" t="s">
        <v>95</v>
      </c>
    </row>
    <row r="263" spans="1:23" ht="45" x14ac:dyDescent="0.2">
      <c r="A263" t="s">
        <v>160</v>
      </c>
      <c r="B263" s="38" t="s">
        <v>794</v>
      </c>
      <c r="C263" s="39" t="s">
        <v>795</v>
      </c>
      <c r="D263" s="43" t="s">
        <v>796</v>
      </c>
      <c r="E263" s="43" t="s">
        <v>797</v>
      </c>
      <c r="F263" s="1">
        <v>617613.34</v>
      </c>
      <c r="G263" s="55">
        <v>751639.54144671094</v>
      </c>
      <c r="H263" s="55">
        <v>498438.15204692766</v>
      </c>
      <c r="I263" s="1">
        <v>21930.12</v>
      </c>
      <c r="J263" s="1">
        <v>476508.02</v>
      </c>
      <c r="K263" s="1" t="s">
        <v>91</v>
      </c>
      <c r="L263" s="38" t="s">
        <v>29</v>
      </c>
      <c r="M263" s="39" t="s">
        <v>801</v>
      </c>
      <c r="N263" s="39" t="s">
        <v>802</v>
      </c>
      <c r="O263" s="38" t="s">
        <v>29</v>
      </c>
      <c r="P263" s="39" t="s">
        <v>802</v>
      </c>
      <c r="Q263" s="39" t="s">
        <v>803</v>
      </c>
      <c r="R263" s="1">
        <v>0</v>
      </c>
      <c r="S263" s="1">
        <v>0</v>
      </c>
      <c r="T263" s="1">
        <v>0</v>
      </c>
      <c r="U263" s="1">
        <v>0</v>
      </c>
      <c r="V263" s="1">
        <v>1</v>
      </c>
      <c r="W263" t="s">
        <v>95</v>
      </c>
    </row>
    <row r="264" spans="1:23" ht="56.25" x14ac:dyDescent="0.2">
      <c r="A264" t="s">
        <v>160</v>
      </c>
      <c r="B264" s="38" t="s">
        <v>794</v>
      </c>
      <c r="C264" s="39" t="s">
        <v>795</v>
      </c>
      <c r="D264" s="43" t="s">
        <v>796</v>
      </c>
      <c r="E264" s="43" t="s">
        <v>797</v>
      </c>
      <c r="F264" s="1">
        <v>308806.67</v>
      </c>
      <c r="G264" s="55">
        <v>375819.77072335547</v>
      </c>
      <c r="H264" s="55">
        <v>249219.07602346383</v>
      </c>
      <c r="I264" s="1">
        <v>10965.06</v>
      </c>
      <c r="J264" s="1">
        <v>238254.01</v>
      </c>
      <c r="K264" s="1" t="s">
        <v>91</v>
      </c>
      <c r="L264" s="38" t="s">
        <v>30</v>
      </c>
      <c r="M264" s="39" t="s">
        <v>804</v>
      </c>
      <c r="N264" s="39" t="s">
        <v>805</v>
      </c>
      <c r="O264" s="38" t="s">
        <v>30</v>
      </c>
      <c r="P264" s="39" t="s">
        <v>806</v>
      </c>
      <c r="Q264" s="39" t="s">
        <v>807</v>
      </c>
      <c r="R264" s="1">
        <v>0</v>
      </c>
      <c r="S264" s="1">
        <v>0</v>
      </c>
      <c r="T264" s="1">
        <v>0</v>
      </c>
      <c r="U264" s="1">
        <v>0</v>
      </c>
      <c r="V264" s="1">
        <v>1</v>
      </c>
      <c r="W264" t="s">
        <v>95</v>
      </c>
    </row>
    <row r="265" spans="1:23" ht="45" x14ac:dyDescent="0.2">
      <c r="A265" t="s">
        <v>160</v>
      </c>
      <c r="B265" s="38" t="s">
        <v>794</v>
      </c>
      <c r="C265" s="39" t="s">
        <v>795</v>
      </c>
      <c r="D265" s="43" t="s">
        <v>796</v>
      </c>
      <c r="E265" s="43" t="s">
        <v>797</v>
      </c>
      <c r="F265" s="1">
        <v>308806.67</v>
      </c>
      <c r="G265" s="55">
        <v>375819.77072335547</v>
      </c>
      <c r="H265" s="55">
        <v>249219.07602346383</v>
      </c>
      <c r="I265" s="1">
        <v>10965.06</v>
      </c>
      <c r="J265" s="1">
        <v>238254.01</v>
      </c>
      <c r="K265" s="1" t="s">
        <v>91</v>
      </c>
      <c r="L265" s="38" t="s">
        <v>30</v>
      </c>
      <c r="M265" s="39" t="s">
        <v>808</v>
      </c>
      <c r="N265" s="39" t="s">
        <v>809</v>
      </c>
      <c r="O265" s="38" t="s">
        <v>30</v>
      </c>
      <c r="P265" s="39" t="s">
        <v>809</v>
      </c>
      <c r="Q265" s="39" t="s">
        <v>808</v>
      </c>
      <c r="R265" s="1">
        <v>0</v>
      </c>
      <c r="S265" s="1">
        <v>0</v>
      </c>
      <c r="T265" s="1">
        <v>0</v>
      </c>
      <c r="U265" s="1">
        <v>0</v>
      </c>
      <c r="V265" s="1">
        <v>1</v>
      </c>
      <c r="W265" t="s">
        <v>95</v>
      </c>
    </row>
    <row r="266" spans="1:23" ht="56.25" x14ac:dyDescent="0.2">
      <c r="A266" t="s">
        <v>160</v>
      </c>
      <c r="B266" s="38" t="s">
        <v>794</v>
      </c>
      <c r="C266" s="39" t="s">
        <v>795</v>
      </c>
      <c r="D266" s="43" t="s">
        <v>796</v>
      </c>
      <c r="E266" s="43" t="s">
        <v>797</v>
      </c>
      <c r="F266" s="1">
        <v>617613.34</v>
      </c>
      <c r="G266" s="55">
        <v>751639.54144671094</v>
      </c>
      <c r="H266" s="55">
        <v>498438.15204692766</v>
      </c>
      <c r="I266" s="1">
        <v>21930.14</v>
      </c>
      <c r="J266" s="1">
        <v>476508.02</v>
      </c>
      <c r="K266" s="1" t="s">
        <v>91</v>
      </c>
      <c r="L266" s="38" t="s">
        <v>29</v>
      </c>
      <c r="M266" s="39" t="s">
        <v>810</v>
      </c>
      <c r="N266" s="39" t="s">
        <v>811</v>
      </c>
      <c r="O266" s="38" t="s">
        <v>29</v>
      </c>
      <c r="P266" s="39" t="s">
        <v>812</v>
      </c>
      <c r="Q266" s="39" t="s">
        <v>813</v>
      </c>
      <c r="R266" s="1">
        <v>0</v>
      </c>
      <c r="S266" s="1">
        <v>0</v>
      </c>
      <c r="T266" s="1">
        <v>0</v>
      </c>
      <c r="U266" s="1">
        <v>0</v>
      </c>
      <c r="V266" s="1">
        <v>1</v>
      </c>
      <c r="W266" t="s">
        <v>95</v>
      </c>
    </row>
    <row r="267" spans="1:23" ht="67.5" x14ac:dyDescent="0.2">
      <c r="A267" t="s">
        <v>160</v>
      </c>
      <c r="B267" s="38" t="s">
        <v>794</v>
      </c>
      <c r="C267" s="39" t="s">
        <v>795</v>
      </c>
      <c r="D267" s="43" t="s">
        <v>796</v>
      </c>
      <c r="E267" s="43" t="s">
        <v>797</v>
      </c>
      <c r="F267" s="1">
        <v>308806.67</v>
      </c>
      <c r="G267" s="55">
        <v>375819.77072335547</v>
      </c>
      <c r="H267" s="55">
        <v>249219.07602346383</v>
      </c>
      <c r="I267" s="1">
        <v>10965.07</v>
      </c>
      <c r="J267" s="1">
        <v>238254.01</v>
      </c>
      <c r="K267" s="1" t="s">
        <v>91</v>
      </c>
      <c r="L267" s="38" t="s">
        <v>30</v>
      </c>
      <c r="M267" s="39" t="s">
        <v>814</v>
      </c>
      <c r="N267" s="39" t="s">
        <v>815</v>
      </c>
      <c r="O267" s="38" t="s">
        <v>30</v>
      </c>
      <c r="P267" s="39" t="s">
        <v>815</v>
      </c>
      <c r="Q267" s="39" t="s">
        <v>816</v>
      </c>
      <c r="R267" s="1">
        <v>0</v>
      </c>
      <c r="S267" s="1">
        <v>0</v>
      </c>
      <c r="T267" s="1">
        <v>0</v>
      </c>
      <c r="U267" s="1">
        <v>0</v>
      </c>
      <c r="V267" s="1">
        <v>1</v>
      </c>
      <c r="W267" t="s">
        <v>95</v>
      </c>
    </row>
    <row r="268" spans="1:23" ht="45" x14ac:dyDescent="0.2">
      <c r="A268" t="s">
        <v>160</v>
      </c>
      <c r="B268" s="38" t="s">
        <v>794</v>
      </c>
      <c r="C268" s="39" t="s">
        <v>795</v>
      </c>
      <c r="D268" s="43" t="s">
        <v>796</v>
      </c>
      <c r="E268" s="43" t="s">
        <v>797</v>
      </c>
      <c r="F268" s="1">
        <v>308806.67</v>
      </c>
      <c r="G268" s="55">
        <v>375819.77072335547</v>
      </c>
      <c r="H268" s="55">
        <v>249219.07602346383</v>
      </c>
      <c r="I268" s="1">
        <v>10965.07</v>
      </c>
      <c r="J268" s="1">
        <v>238254.01</v>
      </c>
      <c r="K268" s="1" t="s">
        <v>91</v>
      </c>
      <c r="L268" s="38" t="s">
        <v>30</v>
      </c>
      <c r="M268" s="39" t="s">
        <v>456</v>
      </c>
      <c r="N268" s="39" t="s">
        <v>817</v>
      </c>
      <c r="O268" s="38" t="s">
        <v>30</v>
      </c>
      <c r="P268" s="39" t="s">
        <v>817</v>
      </c>
      <c r="Q268" s="39" t="s">
        <v>456</v>
      </c>
      <c r="R268" s="1">
        <v>0</v>
      </c>
      <c r="S268" s="1">
        <v>0</v>
      </c>
      <c r="T268" s="1">
        <v>0</v>
      </c>
      <c r="U268" s="1">
        <v>0</v>
      </c>
      <c r="V268" s="1">
        <v>1</v>
      </c>
      <c r="W268" t="s">
        <v>95</v>
      </c>
    </row>
    <row r="269" spans="1:23" ht="56.25" x14ac:dyDescent="0.2">
      <c r="A269" t="s">
        <v>160</v>
      </c>
      <c r="B269" s="38" t="s">
        <v>794</v>
      </c>
      <c r="C269" s="39" t="s">
        <v>795</v>
      </c>
      <c r="D269" s="43" t="s">
        <v>796</v>
      </c>
      <c r="E269" s="43" t="s">
        <v>797</v>
      </c>
      <c r="F269" s="1">
        <v>617613.31999999995</v>
      </c>
      <c r="G269" s="55">
        <v>751639.51710657799</v>
      </c>
      <c r="H269" s="55">
        <v>498438.13590614451</v>
      </c>
      <c r="I269" s="1">
        <v>21930.14</v>
      </c>
      <c r="J269" s="1">
        <v>476508</v>
      </c>
      <c r="K269" s="1" t="s">
        <v>91</v>
      </c>
      <c r="L269" s="38" t="s">
        <v>29</v>
      </c>
      <c r="M269" s="39" t="s">
        <v>818</v>
      </c>
      <c r="N269" s="39" t="s">
        <v>819</v>
      </c>
      <c r="O269" s="38" t="s">
        <v>29</v>
      </c>
      <c r="P269" s="39" t="s">
        <v>819</v>
      </c>
      <c r="Q269" s="39" t="s">
        <v>820</v>
      </c>
      <c r="R269" s="1">
        <v>0</v>
      </c>
      <c r="S269" s="1">
        <v>0</v>
      </c>
      <c r="T269" s="1">
        <v>0</v>
      </c>
      <c r="U269" s="1">
        <v>0</v>
      </c>
      <c r="V269" s="1">
        <v>1</v>
      </c>
      <c r="W269" t="s">
        <v>95</v>
      </c>
    </row>
    <row r="270" spans="1:23" ht="45" x14ac:dyDescent="0.2">
      <c r="A270" t="s">
        <v>160</v>
      </c>
      <c r="B270" s="38" t="s">
        <v>794</v>
      </c>
      <c r="C270" s="39" t="s">
        <v>795</v>
      </c>
      <c r="D270" s="43" t="s">
        <v>796</v>
      </c>
      <c r="E270" s="43" t="s">
        <v>797</v>
      </c>
      <c r="F270" s="1">
        <v>308806.65999999997</v>
      </c>
      <c r="G270" s="55">
        <v>375819.75855328899</v>
      </c>
      <c r="H270" s="55">
        <v>249219.06795307226</v>
      </c>
      <c r="I270" s="1">
        <v>10965.07</v>
      </c>
      <c r="J270" s="1">
        <v>238254</v>
      </c>
      <c r="K270" s="1" t="s">
        <v>91</v>
      </c>
      <c r="L270" s="38" t="s">
        <v>30</v>
      </c>
      <c r="M270" s="39" t="s">
        <v>821</v>
      </c>
      <c r="N270" s="39" t="s">
        <v>822</v>
      </c>
      <c r="O270" s="38" t="s">
        <v>30</v>
      </c>
      <c r="P270" s="39" t="s">
        <v>822</v>
      </c>
      <c r="Q270" s="39" t="s">
        <v>823</v>
      </c>
      <c r="R270" s="1">
        <v>0</v>
      </c>
      <c r="S270" s="1">
        <v>0</v>
      </c>
      <c r="T270" s="1">
        <v>0</v>
      </c>
      <c r="U270" s="1">
        <v>0</v>
      </c>
      <c r="V270" s="1">
        <v>1</v>
      </c>
      <c r="W270" t="s">
        <v>95</v>
      </c>
    </row>
    <row r="271" spans="1:23" ht="45" x14ac:dyDescent="0.2">
      <c r="A271" t="s">
        <v>160</v>
      </c>
      <c r="B271" s="38" t="s">
        <v>794</v>
      </c>
      <c r="C271" s="39" t="s">
        <v>795</v>
      </c>
      <c r="D271" s="43" t="s">
        <v>796</v>
      </c>
      <c r="E271" s="43" t="s">
        <v>797</v>
      </c>
      <c r="F271" s="1">
        <v>308806.65999999997</v>
      </c>
      <c r="G271" s="55">
        <v>375819.75855328899</v>
      </c>
      <c r="H271" s="55">
        <v>249219.06795307226</v>
      </c>
      <c r="I271" s="1">
        <v>10965.07</v>
      </c>
      <c r="J271" s="1">
        <v>238254</v>
      </c>
      <c r="K271" s="1" t="s">
        <v>91</v>
      </c>
      <c r="L271" s="38" t="s">
        <v>30</v>
      </c>
      <c r="M271" s="39" t="s">
        <v>824</v>
      </c>
      <c r="N271" s="39" t="s">
        <v>817</v>
      </c>
      <c r="O271" s="38" t="s">
        <v>30</v>
      </c>
      <c r="P271" s="39" t="s">
        <v>817</v>
      </c>
      <c r="Q271" s="39" t="s">
        <v>824</v>
      </c>
      <c r="R271" s="1">
        <v>0</v>
      </c>
      <c r="S271" s="1">
        <v>0</v>
      </c>
      <c r="T271" s="1">
        <v>0</v>
      </c>
      <c r="U271" s="1">
        <v>0</v>
      </c>
      <c r="V271" s="1">
        <v>1</v>
      </c>
      <c r="W271" t="s">
        <v>95</v>
      </c>
    </row>
    <row r="272" spans="1:23" ht="56.25" x14ac:dyDescent="0.2">
      <c r="A272" t="s">
        <v>160</v>
      </c>
      <c r="B272" s="38" t="s">
        <v>825</v>
      </c>
      <c r="C272" s="39" t="s">
        <v>826</v>
      </c>
      <c r="D272" s="43" t="s">
        <v>827</v>
      </c>
      <c r="E272" s="43" t="s">
        <v>828</v>
      </c>
      <c r="F272" s="1">
        <v>1555819.86</v>
      </c>
      <c r="G272" s="47">
        <v>1550621.4</v>
      </c>
      <c r="H272" s="50">
        <v>1510652.61</v>
      </c>
      <c r="I272" s="1">
        <v>0</v>
      </c>
      <c r="J272" s="1">
        <v>1510652.61</v>
      </c>
      <c r="K272" s="1" t="s">
        <v>91</v>
      </c>
      <c r="L272" s="38" t="s">
        <v>27</v>
      </c>
      <c r="M272" s="39" t="s">
        <v>829</v>
      </c>
      <c r="N272" s="39" t="s">
        <v>93</v>
      </c>
      <c r="O272" s="38" t="s">
        <v>27</v>
      </c>
      <c r="P272" s="39" t="s">
        <v>93</v>
      </c>
      <c r="Q272" s="39" t="s">
        <v>447</v>
      </c>
      <c r="R272" s="1"/>
      <c r="S272" s="1"/>
      <c r="T272" s="1"/>
      <c r="U272" s="1"/>
      <c r="V272" s="1"/>
      <c r="W272" t="s">
        <v>95</v>
      </c>
    </row>
    <row r="273" spans="1:23" ht="45" x14ac:dyDescent="0.2">
      <c r="A273" t="s">
        <v>160</v>
      </c>
      <c r="B273" s="38" t="s">
        <v>825</v>
      </c>
      <c r="C273" s="39" t="s">
        <v>826</v>
      </c>
      <c r="D273" s="43" t="s">
        <v>827</v>
      </c>
      <c r="E273" s="43" t="s">
        <v>828</v>
      </c>
      <c r="F273" s="1">
        <v>1555819.86</v>
      </c>
      <c r="G273" s="47">
        <v>1550621.4</v>
      </c>
      <c r="H273" s="50">
        <v>1510652.61</v>
      </c>
      <c r="I273" s="1">
        <v>0</v>
      </c>
      <c r="J273" s="1">
        <v>1510652.6099999999</v>
      </c>
      <c r="K273" s="1" t="s">
        <v>91</v>
      </c>
      <c r="L273" s="38" t="s">
        <v>96</v>
      </c>
      <c r="M273" s="39" t="s">
        <v>830</v>
      </c>
      <c r="N273" s="39" t="s">
        <v>831</v>
      </c>
      <c r="O273" s="38" t="s">
        <v>96</v>
      </c>
      <c r="P273" s="39" t="s">
        <v>831</v>
      </c>
      <c r="Q273" s="39" t="s">
        <v>830</v>
      </c>
      <c r="R273" s="65">
        <v>1</v>
      </c>
      <c r="S273" s="65">
        <v>1</v>
      </c>
      <c r="T273" s="1">
        <f>+(15/22)</f>
        <v>0.68181818181818177</v>
      </c>
      <c r="U273" s="1">
        <v>15</v>
      </c>
      <c r="V273" s="1">
        <v>22</v>
      </c>
      <c r="W273" t="s">
        <v>95</v>
      </c>
    </row>
    <row r="274" spans="1:23" ht="67.5" x14ac:dyDescent="0.2">
      <c r="A274" t="s">
        <v>160</v>
      </c>
      <c r="B274" s="38" t="s">
        <v>825</v>
      </c>
      <c r="C274" s="39" t="s">
        <v>826</v>
      </c>
      <c r="D274" s="43" t="s">
        <v>827</v>
      </c>
      <c r="E274" s="43" t="s">
        <v>828</v>
      </c>
      <c r="F274" s="1">
        <v>518606.62</v>
      </c>
      <c r="G274" s="55">
        <v>516873.79999999993</v>
      </c>
      <c r="H274" s="55">
        <v>503550.87</v>
      </c>
      <c r="I274" s="1">
        <v>0</v>
      </c>
      <c r="J274" s="1">
        <v>503550.86</v>
      </c>
      <c r="K274" s="1" t="s">
        <v>91</v>
      </c>
      <c r="L274" s="38" t="s">
        <v>29</v>
      </c>
      <c r="M274" s="39" t="s">
        <v>832</v>
      </c>
      <c r="N274" s="39" t="s">
        <v>833</v>
      </c>
      <c r="O274" s="38" t="s">
        <v>29</v>
      </c>
      <c r="P274" s="39" t="s">
        <v>834</v>
      </c>
      <c r="Q274" s="39" t="s">
        <v>835</v>
      </c>
      <c r="R274" s="65">
        <v>1</v>
      </c>
      <c r="S274" s="65">
        <v>1</v>
      </c>
      <c r="T274" s="1">
        <v>0</v>
      </c>
      <c r="U274" s="1">
        <v>0</v>
      </c>
      <c r="V274" s="1">
        <v>0</v>
      </c>
      <c r="W274" t="s">
        <v>95</v>
      </c>
    </row>
    <row r="275" spans="1:23" ht="45" x14ac:dyDescent="0.2">
      <c r="A275" t="s">
        <v>160</v>
      </c>
      <c r="B275" s="38" t="s">
        <v>825</v>
      </c>
      <c r="C275" s="39" t="s">
        <v>826</v>
      </c>
      <c r="D275" s="43" t="s">
        <v>827</v>
      </c>
      <c r="E275" s="43" t="s">
        <v>828</v>
      </c>
      <c r="F275" s="1">
        <v>259303.31</v>
      </c>
      <c r="G275" s="55">
        <v>258436.89999999997</v>
      </c>
      <c r="H275" s="55">
        <v>251775.435</v>
      </c>
      <c r="I275" s="1">
        <v>0</v>
      </c>
      <c r="J275" s="1">
        <v>251775.43</v>
      </c>
      <c r="K275" s="1" t="s">
        <v>91</v>
      </c>
      <c r="L275" s="38" t="s">
        <v>30</v>
      </c>
      <c r="M275" s="39" t="s">
        <v>836</v>
      </c>
      <c r="N275" s="39" t="s">
        <v>837</v>
      </c>
      <c r="O275" s="38" t="s">
        <v>30</v>
      </c>
      <c r="P275" s="39" t="s">
        <v>837</v>
      </c>
      <c r="Q275" s="39" t="s">
        <v>836</v>
      </c>
      <c r="R275" s="65">
        <v>1</v>
      </c>
      <c r="S275" s="65">
        <v>1</v>
      </c>
      <c r="T275" s="1">
        <v>0</v>
      </c>
      <c r="U275" s="1">
        <v>0</v>
      </c>
      <c r="V275" s="1">
        <v>0</v>
      </c>
      <c r="W275" t="s">
        <v>95</v>
      </c>
    </row>
    <row r="276" spans="1:23" ht="45" x14ac:dyDescent="0.2">
      <c r="A276" t="s">
        <v>160</v>
      </c>
      <c r="B276" s="38" t="s">
        <v>825</v>
      </c>
      <c r="C276" s="39" t="s">
        <v>826</v>
      </c>
      <c r="D276" s="43" t="s">
        <v>827</v>
      </c>
      <c r="E276" s="43" t="s">
        <v>828</v>
      </c>
      <c r="F276" s="1">
        <v>259303.31</v>
      </c>
      <c r="G276" s="55">
        <v>258436.89999999997</v>
      </c>
      <c r="H276" s="55">
        <v>251775.435</v>
      </c>
      <c r="I276" s="1">
        <v>0</v>
      </c>
      <c r="J276" s="1">
        <v>251775.43</v>
      </c>
      <c r="K276" s="1" t="s">
        <v>91</v>
      </c>
      <c r="L276" s="38" t="s">
        <v>30</v>
      </c>
      <c r="M276" s="39" t="s">
        <v>838</v>
      </c>
      <c r="N276" s="39" t="s">
        <v>839</v>
      </c>
      <c r="O276" s="38" t="s">
        <v>30</v>
      </c>
      <c r="P276" s="39" t="s">
        <v>839</v>
      </c>
      <c r="Q276" s="39" t="s">
        <v>838</v>
      </c>
      <c r="R276" s="65">
        <v>1</v>
      </c>
      <c r="S276" s="65">
        <v>1</v>
      </c>
      <c r="T276" s="64">
        <v>0</v>
      </c>
      <c r="U276" s="1">
        <v>0</v>
      </c>
      <c r="V276" s="1">
        <v>1</v>
      </c>
      <c r="W276" t="s">
        <v>95</v>
      </c>
    </row>
    <row r="277" spans="1:23" ht="56.25" x14ac:dyDescent="0.2">
      <c r="A277" t="s">
        <v>160</v>
      </c>
      <c r="B277" s="38" t="s">
        <v>825</v>
      </c>
      <c r="C277" s="39" t="s">
        <v>826</v>
      </c>
      <c r="D277" s="43" t="s">
        <v>827</v>
      </c>
      <c r="E277" s="43" t="s">
        <v>828</v>
      </c>
      <c r="F277" s="1">
        <v>518606.62</v>
      </c>
      <c r="G277" s="55">
        <v>516873.79999999993</v>
      </c>
      <c r="H277" s="55">
        <v>503550.87</v>
      </c>
      <c r="I277" s="1">
        <v>0</v>
      </c>
      <c r="J277" s="1">
        <v>503550.87</v>
      </c>
      <c r="K277" s="1" t="s">
        <v>91</v>
      </c>
      <c r="L277" s="38" t="s">
        <v>29</v>
      </c>
      <c r="M277" s="39" t="s">
        <v>840</v>
      </c>
      <c r="N277" s="39" t="s">
        <v>841</v>
      </c>
      <c r="O277" s="38" t="s">
        <v>29</v>
      </c>
      <c r="P277" s="39" t="s">
        <v>842</v>
      </c>
      <c r="Q277" s="39" t="s">
        <v>843</v>
      </c>
      <c r="R277" s="65">
        <v>1</v>
      </c>
      <c r="S277" s="65">
        <v>1</v>
      </c>
      <c r="T277" s="65">
        <v>1</v>
      </c>
      <c r="U277" s="1">
        <v>50</v>
      </c>
      <c r="V277" s="1">
        <v>50</v>
      </c>
      <c r="W277" t="s">
        <v>95</v>
      </c>
    </row>
    <row r="278" spans="1:23" ht="45" x14ac:dyDescent="0.2">
      <c r="A278" t="s">
        <v>160</v>
      </c>
      <c r="B278" s="38" t="s">
        <v>825</v>
      </c>
      <c r="C278" s="39" t="s">
        <v>826</v>
      </c>
      <c r="D278" s="43" t="s">
        <v>827</v>
      </c>
      <c r="E278" s="43" t="s">
        <v>828</v>
      </c>
      <c r="F278" s="1">
        <v>259303.31</v>
      </c>
      <c r="G278" s="55">
        <v>258436.89999999997</v>
      </c>
      <c r="H278" s="55">
        <v>251775.435</v>
      </c>
      <c r="I278" s="1">
        <v>0</v>
      </c>
      <c r="J278" s="1">
        <v>251775.43</v>
      </c>
      <c r="K278" s="1" t="s">
        <v>91</v>
      </c>
      <c r="L278" s="38" t="s">
        <v>30</v>
      </c>
      <c r="M278" s="39" t="s">
        <v>844</v>
      </c>
      <c r="N278" s="39" t="s">
        <v>845</v>
      </c>
      <c r="O278" s="38" t="s">
        <v>30</v>
      </c>
      <c r="P278" s="39" t="s">
        <v>845</v>
      </c>
      <c r="Q278" s="39" t="s">
        <v>844</v>
      </c>
      <c r="R278" s="65">
        <v>1</v>
      </c>
      <c r="S278" s="65">
        <v>1</v>
      </c>
      <c r="T278" s="65">
        <v>1</v>
      </c>
      <c r="U278" s="1">
        <v>200</v>
      </c>
      <c r="V278" s="1">
        <v>200</v>
      </c>
      <c r="W278" t="s">
        <v>95</v>
      </c>
    </row>
    <row r="279" spans="1:23" ht="45" x14ac:dyDescent="0.2">
      <c r="A279" t="s">
        <v>160</v>
      </c>
      <c r="B279" s="38" t="s">
        <v>825</v>
      </c>
      <c r="C279" s="39" t="s">
        <v>826</v>
      </c>
      <c r="D279" s="43" t="s">
        <v>827</v>
      </c>
      <c r="E279" s="43" t="s">
        <v>828</v>
      </c>
      <c r="F279" s="1">
        <v>259303.31</v>
      </c>
      <c r="G279" s="55">
        <v>258436.89999999997</v>
      </c>
      <c r="H279" s="55">
        <v>251775.435</v>
      </c>
      <c r="I279" s="1">
        <v>0</v>
      </c>
      <c r="J279" s="1">
        <v>251775.44</v>
      </c>
      <c r="K279" s="1" t="s">
        <v>91</v>
      </c>
      <c r="L279" s="38" t="s">
        <v>30</v>
      </c>
      <c r="M279" s="39" t="s">
        <v>846</v>
      </c>
      <c r="N279" s="39" t="s">
        <v>847</v>
      </c>
      <c r="O279" s="38" t="s">
        <v>30</v>
      </c>
      <c r="P279" s="39" t="s">
        <v>847</v>
      </c>
      <c r="Q279" s="39" t="s">
        <v>846</v>
      </c>
      <c r="R279" s="65">
        <v>1</v>
      </c>
      <c r="S279" s="65">
        <v>1</v>
      </c>
      <c r="T279" s="65">
        <v>1</v>
      </c>
      <c r="U279" s="1">
        <v>1</v>
      </c>
      <c r="V279" s="1">
        <v>1</v>
      </c>
      <c r="W279" t="s">
        <v>95</v>
      </c>
    </row>
    <row r="280" spans="1:23" ht="45" x14ac:dyDescent="0.2">
      <c r="A280" t="s">
        <v>160</v>
      </c>
      <c r="B280" s="38" t="s">
        <v>825</v>
      </c>
      <c r="C280" s="39" t="s">
        <v>826</v>
      </c>
      <c r="D280" s="43" t="s">
        <v>827</v>
      </c>
      <c r="E280" s="43" t="s">
        <v>828</v>
      </c>
      <c r="F280" s="1">
        <v>518606.62</v>
      </c>
      <c r="G280" s="55">
        <v>516873.79999999993</v>
      </c>
      <c r="H280" s="55">
        <v>503550.87</v>
      </c>
      <c r="I280" s="1">
        <v>0</v>
      </c>
      <c r="J280" s="1">
        <v>503550.88</v>
      </c>
      <c r="K280" s="1" t="s">
        <v>91</v>
      </c>
      <c r="L280" s="38" t="s">
        <v>29</v>
      </c>
      <c r="M280" s="39" t="s">
        <v>848</v>
      </c>
      <c r="N280" s="39" t="s">
        <v>849</v>
      </c>
      <c r="O280" s="38" t="s">
        <v>29</v>
      </c>
      <c r="P280" s="39" t="s">
        <v>850</v>
      </c>
      <c r="Q280" s="39" t="s">
        <v>851</v>
      </c>
      <c r="R280" s="65">
        <v>1</v>
      </c>
      <c r="S280" s="65">
        <v>1</v>
      </c>
      <c r="T280" s="1">
        <f>+(480/605)*100</f>
        <v>79.338842975206617</v>
      </c>
      <c r="U280" s="1">
        <v>480</v>
      </c>
      <c r="V280" s="1">
        <v>605</v>
      </c>
      <c r="W280" t="s">
        <v>95</v>
      </c>
    </row>
    <row r="281" spans="1:23" ht="45" x14ac:dyDescent="0.2">
      <c r="A281" t="s">
        <v>160</v>
      </c>
      <c r="B281" s="38" t="s">
        <v>825</v>
      </c>
      <c r="C281" s="39" t="s">
        <v>826</v>
      </c>
      <c r="D281" s="43" t="s">
        <v>827</v>
      </c>
      <c r="E281" s="43" t="s">
        <v>828</v>
      </c>
      <c r="F281" s="1">
        <v>259303.31</v>
      </c>
      <c r="G281" s="55">
        <v>258436.89999999997</v>
      </c>
      <c r="H281" s="55">
        <v>251775.435</v>
      </c>
      <c r="I281" s="1">
        <v>0</v>
      </c>
      <c r="J281" s="1">
        <v>251775.44</v>
      </c>
      <c r="K281" s="1" t="s">
        <v>91</v>
      </c>
      <c r="L281" s="38" t="s">
        <v>30</v>
      </c>
      <c r="M281" s="39" t="s">
        <v>852</v>
      </c>
      <c r="N281" s="39" t="s">
        <v>853</v>
      </c>
      <c r="O281" s="38" t="s">
        <v>30</v>
      </c>
      <c r="P281" s="39" t="s">
        <v>854</v>
      </c>
      <c r="Q281" s="39" t="s">
        <v>852</v>
      </c>
      <c r="R281" s="65">
        <v>1</v>
      </c>
      <c r="S281" s="65">
        <v>1</v>
      </c>
      <c r="T281" s="1">
        <f>+(240/380)*100</f>
        <v>63.157894736842103</v>
      </c>
      <c r="U281" s="1">
        <v>240</v>
      </c>
      <c r="V281" s="1">
        <v>380</v>
      </c>
      <c r="W281" t="s">
        <v>95</v>
      </c>
    </row>
    <row r="282" spans="1:23" ht="45" x14ac:dyDescent="0.2">
      <c r="A282" t="s">
        <v>160</v>
      </c>
      <c r="B282" s="38" t="s">
        <v>825</v>
      </c>
      <c r="C282" s="39" t="s">
        <v>826</v>
      </c>
      <c r="D282" s="43" t="s">
        <v>827</v>
      </c>
      <c r="E282" s="43" t="s">
        <v>828</v>
      </c>
      <c r="F282" s="1">
        <v>259303.31</v>
      </c>
      <c r="G282" s="55">
        <v>258436.89999999997</v>
      </c>
      <c r="H282" s="55">
        <v>251775.435</v>
      </c>
      <c r="I282" s="1">
        <v>0</v>
      </c>
      <c r="J282" s="1">
        <v>251775.44</v>
      </c>
      <c r="K282" s="1" t="s">
        <v>91</v>
      </c>
      <c r="L282" s="38" t="s">
        <v>30</v>
      </c>
      <c r="M282" s="39" t="s">
        <v>855</v>
      </c>
      <c r="N282" s="39" t="s">
        <v>856</v>
      </c>
      <c r="O282" s="38" t="s">
        <v>30</v>
      </c>
      <c r="P282" s="39" t="s">
        <v>856</v>
      </c>
      <c r="Q282" s="39" t="s">
        <v>855</v>
      </c>
      <c r="R282" s="65">
        <v>1</v>
      </c>
      <c r="S282" s="65">
        <v>1</v>
      </c>
      <c r="T282" s="1">
        <f>+(8/30)*100</f>
        <v>26.666666666666668</v>
      </c>
      <c r="U282" s="1">
        <v>8</v>
      </c>
      <c r="V282" s="1">
        <v>30</v>
      </c>
      <c r="W282" t="s">
        <v>95</v>
      </c>
    </row>
    <row r="283" spans="1:23" ht="67.5" x14ac:dyDescent="0.2">
      <c r="A283" t="s">
        <v>160</v>
      </c>
      <c r="B283" s="38" t="s">
        <v>857</v>
      </c>
      <c r="C283" s="39" t="s">
        <v>858</v>
      </c>
      <c r="D283" s="43" t="s">
        <v>859</v>
      </c>
      <c r="E283" s="43" t="s">
        <v>860</v>
      </c>
      <c r="F283" s="1">
        <v>3524734.1</v>
      </c>
      <c r="G283" s="47">
        <v>4644789.46</v>
      </c>
      <c r="H283" s="50">
        <v>4233071.07</v>
      </c>
      <c r="I283" s="1">
        <v>0</v>
      </c>
      <c r="J283" s="1">
        <v>4233071.07</v>
      </c>
      <c r="K283" s="1" t="s">
        <v>91</v>
      </c>
      <c r="L283" s="38" t="s">
        <v>27</v>
      </c>
      <c r="M283" s="39" t="s">
        <v>861</v>
      </c>
      <c r="N283" s="39" t="s">
        <v>93</v>
      </c>
      <c r="O283" s="38" t="s">
        <v>27</v>
      </c>
      <c r="P283" s="39" t="s">
        <v>232</v>
      </c>
      <c r="Q283" s="58" t="s">
        <v>862</v>
      </c>
      <c r="R283" s="1"/>
      <c r="S283" s="1"/>
      <c r="T283" s="1"/>
      <c r="U283" s="1"/>
      <c r="V283" s="1"/>
      <c r="W283" t="s">
        <v>95</v>
      </c>
    </row>
    <row r="284" spans="1:23" ht="45" x14ac:dyDescent="0.2">
      <c r="A284" t="s">
        <v>160</v>
      </c>
      <c r="B284" s="38" t="s">
        <v>857</v>
      </c>
      <c r="C284" s="39" t="s">
        <v>858</v>
      </c>
      <c r="D284" s="43" t="s">
        <v>859</v>
      </c>
      <c r="E284" s="43" t="s">
        <v>860</v>
      </c>
      <c r="F284" s="1">
        <v>3524734.1</v>
      </c>
      <c r="G284" s="47">
        <v>4644789.46</v>
      </c>
      <c r="H284" s="50">
        <v>4233071.07</v>
      </c>
      <c r="I284" s="1">
        <v>0</v>
      </c>
      <c r="J284" s="1">
        <v>4233071.07</v>
      </c>
      <c r="K284" s="1" t="s">
        <v>91</v>
      </c>
      <c r="L284" s="38" t="s">
        <v>96</v>
      </c>
      <c r="M284" s="39" t="s">
        <v>863</v>
      </c>
      <c r="N284" s="39" t="s">
        <v>864</v>
      </c>
      <c r="O284" s="38" t="s">
        <v>96</v>
      </c>
      <c r="P284" s="39" t="s">
        <v>864</v>
      </c>
      <c r="Q284" s="39" t="s">
        <v>863</v>
      </c>
      <c r="R284" s="65">
        <v>0.1</v>
      </c>
      <c r="S284" s="65">
        <v>0.1</v>
      </c>
      <c r="T284" s="1">
        <v>0</v>
      </c>
      <c r="U284" s="1">
        <v>0</v>
      </c>
      <c r="V284" s="1">
        <v>1</v>
      </c>
      <c r="W284" t="s">
        <v>95</v>
      </c>
    </row>
    <row r="285" spans="1:23" ht="45" x14ac:dyDescent="0.2">
      <c r="A285" t="s">
        <v>160</v>
      </c>
      <c r="B285" s="38" t="s">
        <v>857</v>
      </c>
      <c r="C285" s="39" t="s">
        <v>858</v>
      </c>
      <c r="D285" s="43" t="s">
        <v>859</v>
      </c>
      <c r="E285" s="43" t="s">
        <v>860</v>
      </c>
      <c r="F285" s="1">
        <v>788683.52</v>
      </c>
      <c r="G285" s="55">
        <v>1039303.6175329365</v>
      </c>
      <c r="H285" s="55">
        <v>947178.79340111546</v>
      </c>
      <c r="I285" s="1">
        <v>0</v>
      </c>
      <c r="J285" s="1">
        <v>947178.8</v>
      </c>
      <c r="K285" s="1" t="s">
        <v>91</v>
      </c>
      <c r="L285" s="38" t="s">
        <v>29</v>
      </c>
      <c r="M285" s="39" t="s">
        <v>865</v>
      </c>
      <c r="N285" s="39" t="s">
        <v>866</v>
      </c>
      <c r="O285" s="38" t="s">
        <v>29</v>
      </c>
      <c r="P285" s="39" t="s">
        <v>866</v>
      </c>
      <c r="Q285" s="39" t="s">
        <v>867</v>
      </c>
      <c r="R285" s="65">
        <v>0.8</v>
      </c>
      <c r="S285" s="65">
        <v>0.8</v>
      </c>
      <c r="T285" s="1">
        <f>+(U285/V285)*100</f>
        <v>287.03703703703701</v>
      </c>
      <c r="U285" s="1">
        <v>1860</v>
      </c>
      <c r="V285" s="1">
        <v>648</v>
      </c>
      <c r="W285" t="s">
        <v>95</v>
      </c>
    </row>
    <row r="286" spans="1:23" ht="45" x14ac:dyDescent="0.2">
      <c r="A286" t="s">
        <v>160</v>
      </c>
      <c r="B286" s="38" t="s">
        <v>857</v>
      </c>
      <c r="C286" s="39" t="s">
        <v>858</v>
      </c>
      <c r="D286" s="43" t="s">
        <v>859</v>
      </c>
      <c r="E286" s="43" t="s">
        <v>860</v>
      </c>
      <c r="F286" s="1">
        <v>394341.76</v>
      </c>
      <c r="G286" s="55">
        <v>519651.80876646825</v>
      </c>
      <c r="H286" s="55">
        <v>473589.39670055773</v>
      </c>
      <c r="I286" s="1">
        <v>0</v>
      </c>
      <c r="J286" s="1">
        <v>473589.4</v>
      </c>
      <c r="K286" s="1" t="s">
        <v>91</v>
      </c>
      <c r="L286" s="38" t="s">
        <v>30</v>
      </c>
      <c r="M286" s="39" t="s">
        <v>868</v>
      </c>
      <c r="N286" s="39" t="s">
        <v>869</v>
      </c>
      <c r="O286" s="38" t="s">
        <v>30</v>
      </c>
      <c r="P286" s="39" t="s">
        <v>870</v>
      </c>
      <c r="Q286" s="39" t="s">
        <v>868</v>
      </c>
      <c r="R286" s="65">
        <v>0.9</v>
      </c>
      <c r="S286" s="65">
        <v>0.9</v>
      </c>
      <c r="T286" s="1">
        <f>+(1000/1489)*100</f>
        <v>67.159167226326389</v>
      </c>
      <c r="U286" s="1">
        <v>1000</v>
      </c>
      <c r="V286" s="1">
        <v>1489</v>
      </c>
      <c r="W286" t="s">
        <v>95</v>
      </c>
    </row>
    <row r="287" spans="1:23" ht="56.25" x14ac:dyDescent="0.2">
      <c r="A287" t="s">
        <v>160</v>
      </c>
      <c r="B287" s="38" t="s">
        <v>857</v>
      </c>
      <c r="C287" s="39" t="s">
        <v>858</v>
      </c>
      <c r="D287" s="43" t="s">
        <v>859</v>
      </c>
      <c r="E287" s="43" t="s">
        <v>860</v>
      </c>
      <c r="F287" s="1">
        <v>394341.76</v>
      </c>
      <c r="G287" s="55">
        <v>519651.80876646825</v>
      </c>
      <c r="H287" s="55">
        <v>473589.39670055773</v>
      </c>
      <c r="I287" s="1">
        <v>0</v>
      </c>
      <c r="J287" s="1">
        <v>473589.4</v>
      </c>
      <c r="K287" s="1" t="s">
        <v>91</v>
      </c>
      <c r="L287" s="38" t="s">
        <v>30</v>
      </c>
      <c r="M287" s="39" t="s">
        <v>871</v>
      </c>
      <c r="N287" s="39" t="s">
        <v>872</v>
      </c>
      <c r="O287" s="38" t="s">
        <v>30</v>
      </c>
      <c r="P287" s="39" t="s">
        <v>872</v>
      </c>
      <c r="Q287" s="39" t="s">
        <v>873</v>
      </c>
      <c r="R287" s="65">
        <v>0.8</v>
      </c>
      <c r="S287" s="65">
        <v>0.8</v>
      </c>
      <c r="T287" s="1">
        <f>+(200/190)*100</f>
        <v>105.26315789473684</v>
      </c>
      <c r="U287" s="1">
        <v>200</v>
      </c>
      <c r="V287" s="1">
        <v>190</v>
      </c>
      <c r="W287" t="s">
        <v>95</v>
      </c>
    </row>
    <row r="288" spans="1:23" ht="56.25" x14ac:dyDescent="0.2">
      <c r="A288" t="s">
        <v>160</v>
      </c>
      <c r="B288" s="38" t="s">
        <v>857</v>
      </c>
      <c r="C288" s="39" t="s">
        <v>858</v>
      </c>
      <c r="D288" s="43" t="s">
        <v>859</v>
      </c>
      <c r="E288" s="43" t="s">
        <v>860</v>
      </c>
      <c r="F288" s="1">
        <v>828683.52</v>
      </c>
      <c r="G288" s="55">
        <v>1092014.4243991906</v>
      </c>
      <c r="H288" s="55">
        <v>995217.26609044545</v>
      </c>
      <c r="I288" s="1">
        <v>0</v>
      </c>
      <c r="J288" s="1">
        <v>995217.26</v>
      </c>
      <c r="K288" s="1" t="s">
        <v>91</v>
      </c>
      <c r="L288" s="38" t="s">
        <v>29</v>
      </c>
      <c r="M288" s="39" t="s">
        <v>874</v>
      </c>
      <c r="N288" s="39" t="s">
        <v>875</v>
      </c>
      <c r="O288" s="38" t="s">
        <v>29</v>
      </c>
      <c r="P288" s="39" t="s">
        <v>876</v>
      </c>
      <c r="Q288" s="39" t="s">
        <v>877</v>
      </c>
      <c r="R288" s="65">
        <v>0.8</v>
      </c>
      <c r="S288" s="65">
        <v>0.8</v>
      </c>
      <c r="T288" s="1">
        <f>+(6/2)*100</f>
        <v>300</v>
      </c>
      <c r="U288" s="1">
        <v>6</v>
      </c>
      <c r="V288" s="1">
        <v>2</v>
      </c>
      <c r="W288" t="s">
        <v>95</v>
      </c>
    </row>
    <row r="289" spans="1:23" ht="45" x14ac:dyDescent="0.2">
      <c r="A289" t="s">
        <v>160</v>
      </c>
      <c r="B289" s="38" t="s">
        <v>857</v>
      </c>
      <c r="C289" s="39" t="s">
        <v>858</v>
      </c>
      <c r="D289" s="43" t="s">
        <v>859</v>
      </c>
      <c r="E289" s="43" t="s">
        <v>860</v>
      </c>
      <c r="F289" s="1">
        <v>489341.76</v>
      </c>
      <c r="G289" s="55">
        <v>644839.97507382184</v>
      </c>
      <c r="H289" s="55">
        <v>587680.7693377164</v>
      </c>
      <c r="I289" s="1">
        <v>0</v>
      </c>
      <c r="J289" s="1">
        <v>587680.76</v>
      </c>
      <c r="K289" s="1" t="s">
        <v>91</v>
      </c>
      <c r="L289" s="38" t="s">
        <v>30</v>
      </c>
      <c r="M289" s="39" t="s">
        <v>878</v>
      </c>
      <c r="N289" s="39" t="s">
        <v>879</v>
      </c>
      <c r="O289" s="38" t="s">
        <v>30</v>
      </c>
      <c r="P289" s="39" t="s">
        <v>879</v>
      </c>
      <c r="Q289" s="39" t="s">
        <v>878</v>
      </c>
      <c r="R289" s="65">
        <v>0.7</v>
      </c>
      <c r="S289" s="65">
        <v>0.7</v>
      </c>
      <c r="T289" s="65">
        <v>1</v>
      </c>
      <c r="U289" s="1">
        <v>400</v>
      </c>
      <c r="V289" s="1">
        <v>400</v>
      </c>
      <c r="W289" t="s">
        <v>95</v>
      </c>
    </row>
    <row r="290" spans="1:23" ht="45" x14ac:dyDescent="0.2">
      <c r="A290" t="s">
        <v>160</v>
      </c>
      <c r="B290" s="38" t="s">
        <v>857</v>
      </c>
      <c r="C290" s="39" t="s">
        <v>858</v>
      </c>
      <c r="D290" s="43" t="s">
        <v>859</v>
      </c>
      <c r="E290" s="43" t="s">
        <v>860</v>
      </c>
      <c r="F290" s="1">
        <v>339341.76</v>
      </c>
      <c r="G290" s="55">
        <v>447174.44932536886</v>
      </c>
      <c r="H290" s="55">
        <v>407536.49675272906</v>
      </c>
      <c r="I290" s="1">
        <v>0</v>
      </c>
      <c r="J290" s="1">
        <v>407536.5</v>
      </c>
      <c r="K290" s="1" t="s">
        <v>91</v>
      </c>
      <c r="L290" s="38" t="s">
        <v>30</v>
      </c>
      <c r="M290" s="39" t="s">
        <v>880</v>
      </c>
      <c r="N290" s="39" t="s">
        <v>881</v>
      </c>
      <c r="O290" s="38" t="s">
        <v>30</v>
      </c>
      <c r="P290" s="39" t="s">
        <v>882</v>
      </c>
      <c r="Q290" s="39" t="s">
        <v>880</v>
      </c>
      <c r="R290" s="65">
        <v>0.9</v>
      </c>
      <c r="S290" s="65">
        <v>0.9</v>
      </c>
      <c r="T290" s="1">
        <f>+(24/13)*100</f>
        <v>184.61538461538461</v>
      </c>
      <c r="U290" s="1">
        <v>24</v>
      </c>
      <c r="V290" s="1">
        <v>13</v>
      </c>
      <c r="W290" t="s">
        <v>95</v>
      </c>
    </row>
    <row r="291" spans="1:23" ht="45" x14ac:dyDescent="0.2">
      <c r="A291" t="s">
        <v>160</v>
      </c>
      <c r="B291" s="38" t="s">
        <v>857</v>
      </c>
      <c r="C291" s="39" t="s">
        <v>858</v>
      </c>
      <c r="D291" s="43" t="s">
        <v>859</v>
      </c>
      <c r="E291" s="43" t="s">
        <v>860</v>
      </c>
      <c r="F291" s="1">
        <v>1203683.52</v>
      </c>
      <c r="G291" s="55">
        <v>1586178.2387703229</v>
      </c>
      <c r="H291" s="55">
        <v>1445577.9475529136</v>
      </c>
      <c r="I291" s="1">
        <v>0</v>
      </c>
      <c r="J291" s="1">
        <v>1445577.95</v>
      </c>
      <c r="K291" s="1" t="s">
        <v>91</v>
      </c>
      <c r="L291" s="38" t="s">
        <v>29</v>
      </c>
      <c r="M291" s="39" t="s">
        <v>883</v>
      </c>
      <c r="N291" s="39" t="s">
        <v>884</v>
      </c>
      <c r="O291" s="38" t="s">
        <v>29</v>
      </c>
      <c r="P291" s="39" t="s">
        <v>885</v>
      </c>
      <c r="Q291" s="39" t="s">
        <v>886</v>
      </c>
      <c r="R291" s="65">
        <v>0.8</v>
      </c>
      <c r="S291" s="65">
        <v>0.8</v>
      </c>
      <c r="T291" s="1">
        <v>0</v>
      </c>
      <c r="U291" s="1">
        <v>13</v>
      </c>
      <c r="V291" s="1">
        <v>0</v>
      </c>
      <c r="W291" t="s">
        <v>95</v>
      </c>
    </row>
    <row r="292" spans="1:23" ht="45" x14ac:dyDescent="0.2">
      <c r="A292" t="s">
        <v>160</v>
      </c>
      <c r="B292" s="38" t="s">
        <v>857</v>
      </c>
      <c r="C292" s="39" t="s">
        <v>858</v>
      </c>
      <c r="D292" s="43" t="s">
        <v>859</v>
      </c>
      <c r="E292" s="43" t="s">
        <v>860</v>
      </c>
      <c r="F292" s="1">
        <v>339341.76</v>
      </c>
      <c r="G292" s="55">
        <v>447174.44932536886</v>
      </c>
      <c r="H292" s="55">
        <v>407536.49675272906</v>
      </c>
      <c r="I292" s="1">
        <v>0</v>
      </c>
      <c r="J292" s="1">
        <v>407536.5</v>
      </c>
      <c r="K292" s="1" t="s">
        <v>91</v>
      </c>
      <c r="L292" s="38" t="s">
        <v>30</v>
      </c>
      <c r="M292" s="39" t="s">
        <v>887</v>
      </c>
      <c r="N292" s="39" t="s">
        <v>888</v>
      </c>
      <c r="O292" s="38" t="s">
        <v>30</v>
      </c>
      <c r="P292" s="39" t="s">
        <v>889</v>
      </c>
      <c r="Q292" s="39" t="s">
        <v>887</v>
      </c>
      <c r="R292" s="65">
        <v>0.7</v>
      </c>
      <c r="S292" s="65">
        <v>0.7</v>
      </c>
      <c r="T292" s="1">
        <f>+(1500/587)*100</f>
        <v>255.53662691652471</v>
      </c>
      <c r="U292" s="1">
        <v>1500</v>
      </c>
      <c r="V292" s="1">
        <v>587</v>
      </c>
      <c r="W292" t="s">
        <v>95</v>
      </c>
    </row>
    <row r="293" spans="1:23" ht="45" x14ac:dyDescent="0.2">
      <c r="A293" t="s">
        <v>160</v>
      </c>
      <c r="B293" s="38" t="s">
        <v>857</v>
      </c>
      <c r="C293" s="39" t="s">
        <v>858</v>
      </c>
      <c r="D293" s="43" t="s">
        <v>859</v>
      </c>
      <c r="E293" s="43" t="s">
        <v>860</v>
      </c>
      <c r="F293" s="1">
        <v>864341.76</v>
      </c>
      <c r="G293" s="55">
        <v>1139003.7894449541</v>
      </c>
      <c r="H293" s="55">
        <v>1038041.4508001847</v>
      </c>
      <c r="I293" s="1">
        <v>0</v>
      </c>
      <c r="J293" s="1">
        <v>1038041.45</v>
      </c>
      <c r="K293" s="1" t="s">
        <v>91</v>
      </c>
      <c r="L293" s="38" t="s">
        <v>30</v>
      </c>
      <c r="M293" s="39" t="s">
        <v>890</v>
      </c>
      <c r="N293" s="39" t="s">
        <v>891</v>
      </c>
      <c r="O293" s="38" t="s">
        <v>30</v>
      </c>
      <c r="P293" s="39" t="s">
        <v>892</v>
      </c>
      <c r="Q293" s="39" t="s">
        <v>890</v>
      </c>
      <c r="R293" s="65">
        <v>0.7</v>
      </c>
      <c r="S293" s="65">
        <v>0.7</v>
      </c>
      <c r="T293" s="1">
        <v>0</v>
      </c>
      <c r="U293" s="1">
        <v>1</v>
      </c>
      <c r="V293" s="1">
        <v>0</v>
      </c>
      <c r="W293" t="s">
        <v>95</v>
      </c>
    </row>
    <row r="294" spans="1:23" ht="45" x14ac:dyDescent="0.2">
      <c r="A294" t="s">
        <v>160</v>
      </c>
      <c r="B294" s="38" t="s">
        <v>857</v>
      </c>
      <c r="C294" s="39" t="s">
        <v>858</v>
      </c>
      <c r="D294" s="43" t="s">
        <v>859</v>
      </c>
      <c r="E294" s="43" t="s">
        <v>860</v>
      </c>
      <c r="F294" s="1">
        <v>703683.54</v>
      </c>
      <c r="G294" s="55">
        <v>927293.17929755</v>
      </c>
      <c r="H294" s="55">
        <v>845097.0629555257</v>
      </c>
      <c r="I294" s="1">
        <v>0</v>
      </c>
      <c r="J294" s="1">
        <v>845097.06</v>
      </c>
      <c r="K294" s="1" t="s">
        <v>91</v>
      </c>
      <c r="L294" s="38" t="s">
        <v>29</v>
      </c>
      <c r="M294" s="39" t="s">
        <v>893</v>
      </c>
      <c r="N294" s="39" t="s">
        <v>894</v>
      </c>
      <c r="O294" s="38" t="s">
        <v>29</v>
      </c>
      <c r="P294" s="39" t="s">
        <v>894</v>
      </c>
      <c r="Q294" s="39" t="s">
        <v>895</v>
      </c>
      <c r="R294" s="65">
        <v>0.6</v>
      </c>
      <c r="S294" s="65">
        <v>0.6</v>
      </c>
      <c r="T294" s="1">
        <f>+(8/5)*100</f>
        <v>160</v>
      </c>
      <c r="U294" s="1">
        <v>8</v>
      </c>
      <c r="V294" s="1">
        <v>5</v>
      </c>
      <c r="W294" t="s">
        <v>95</v>
      </c>
    </row>
    <row r="295" spans="1:23" ht="45" x14ac:dyDescent="0.2">
      <c r="A295" t="s">
        <v>160</v>
      </c>
      <c r="B295" s="38" t="s">
        <v>857</v>
      </c>
      <c r="C295" s="39" t="s">
        <v>858</v>
      </c>
      <c r="D295" s="43" t="s">
        <v>859</v>
      </c>
      <c r="E295" s="43" t="s">
        <v>860</v>
      </c>
      <c r="F295" s="1">
        <v>339341.77</v>
      </c>
      <c r="G295" s="55">
        <v>447174.46250307059</v>
      </c>
      <c r="H295" s="55">
        <v>407536.50876234722</v>
      </c>
      <c r="I295" s="1">
        <v>0</v>
      </c>
      <c r="J295" s="1">
        <v>407536.51</v>
      </c>
      <c r="K295" s="1" t="s">
        <v>91</v>
      </c>
      <c r="L295" s="38" t="s">
        <v>30</v>
      </c>
      <c r="M295" s="39" t="s">
        <v>896</v>
      </c>
      <c r="N295" s="39" t="s">
        <v>897</v>
      </c>
      <c r="O295" s="38" t="s">
        <v>30</v>
      </c>
      <c r="P295" s="39" t="s">
        <v>897</v>
      </c>
      <c r="Q295" s="39" t="s">
        <v>896</v>
      </c>
      <c r="R295" s="65">
        <v>0.6</v>
      </c>
      <c r="S295" s="65">
        <v>0.6</v>
      </c>
      <c r="T295" s="1">
        <f>+(120/192)</f>
        <v>0.625</v>
      </c>
      <c r="U295" s="1">
        <v>120</v>
      </c>
      <c r="V295" s="1">
        <v>192</v>
      </c>
      <c r="W295" t="s">
        <v>95</v>
      </c>
    </row>
    <row r="296" spans="1:23" ht="45" x14ac:dyDescent="0.2">
      <c r="A296" t="s">
        <v>160</v>
      </c>
      <c r="B296" s="38" t="s">
        <v>857</v>
      </c>
      <c r="C296" s="39" t="s">
        <v>858</v>
      </c>
      <c r="D296" s="43" t="s">
        <v>859</v>
      </c>
      <c r="E296" s="43" t="s">
        <v>860</v>
      </c>
      <c r="F296" s="1">
        <v>364341.77</v>
      </c>
      <c r="G296" s="55">
        <v>480118.71679447935</v>
      </c>
      <c r="H296" s="55">
        <v>437560.55419317842</v>
      </c>
      <c r="I296" s="1">
        <v>0</v>
      </c>
      <c r="J296" s="1">
        <v>437560.55</v>
      </c>
      <c r="K296" s="1" t="s">
        <v>91</v>
      </c>
      <c r="L296" s="38" t="s">
        <v>30</v>
      </c>
      <c r="M296" s="39" t="s">
        <v>898</v>
      </c>
      <c r="N296" s="39" t="s">
        <v>899</v>
      </c>
      <c r="O296" s="38" t="s">
        <v>30</v>
      </c>
      <c r="P296" s="39" t="s">
        <v>899</v>
      </c>
      <c r="Q296" s="39" t="s">
        <v>900</v>
      </c>
      <c r="R296" s="65">
        <v>0.8</v>
      </c>
      <c r="S296" s="65">
        <v>0.8</v>
      </c>
      <c r="T296" s="1">
        <v>0</v>
      </c>
      <c r="U296" s="1">
        <v>4</v>
      </c>
      <c r="V296" s="1">
        <v>0</v>
      </c>
      <c r="W296" t="s">
        <v>95</v>
      </c>
    </row>
    <row r="297" spans="1:23" ht="45" x14ac:dyDescent="0.2">
      <c r="A297" t="s">
        <v>160</v>
      </c>
      <c r="B297" s="38" t="s">
        <v>901</v>
      </c>
      <c r="C297" s="39" t="s">
        <v>902</v>
      </c>
      <c r="D297" s="43" t="s">
        <v>709</v>
      </c>
      <c r="E297" s="43" t="s">
        <v>903</v>
      </c>
      <c r="F297" s="1">
        <v>17863296.07</v>
      </c>
      <c r="G297" s="47">
        <v>16648899.060000001</v>
      </c>
      <c r="H297" s="50">
        <v>16437092.310000001</v>
      </c>
      <c r="I297" s="1">
        <v>2226339.81</v>
      </c>
      <c r="J297" s="1">
        <v>14210752.5</v>
      </c>
      <c r="K297" s="1" t="s">
        <v>91</v>
      </c>
      <c r="L297" s="38" t="s">
        <v>27</v>
      </c>
      <c r="M297" s="39" t="s">
        <v>904</v>
      </c>
      <c r="N297" s="39" t="s">
        <v>93</v>
      </c>
      <c r="O297" s="38" t="s">
        <v>27</v>
      </c>
      <c r="P297" s="39" t="s">
        <v>232</v>
      </c>
      <c r="Q297" s="39" t="s">
        <v>905</v>
      </c>
      <c r="R297" s="1"/>
      <c r="S297" s="1"/>
      <c r="T297" s="1"/>
      <c r="U297" s="1"/>
      <c r="V297" s="1"/>
    </row>
    <row r="298" spans="1:23" ht="90" x14ac:dyDescent="0.2">
      <c r="A298" t="s">
        <v>160</v>
      </c>
      <c r="B298" s="38" t="s">
        <v>901</v>
      </c>
      <c r="C298" s="39" t="s">
        <v>902</v>
      </c>
      <c r="D298" s="43" t="s">
        <v>709</v>
      </c>
      <c r="E298" s="43" t="s">
        <v>903</v>
      </c>
      <c r="F298" s="1">
        <v>17863296.07</v>
      </c>
      <c r="G298" s="47">
        <v>16648899.060000001</v>
      </c>
      <c r="H298" s="50">
        <v>16437092.310000001</v>
      </c>
      <c r="I298" s="1">
        <v>2226339.81</v>
      </c>
      <c r="J298" s="1">
        <v>14210752.5</v>
      </c>
      <c r="K298" s="1" t="s">
        <v>91</v>
      </c>
      <c r="L298" s="38" t="s">
        <v>96</v>
      </c>
      <c r="M298" s="39" t="s">
        <v>906</v>
      </c>
      <c r="N298" s="39" t="s">
        <v>907</v>
      </c>
      <c r="O298" s="38" t="s">
        <v>96</v>
      </c>
      <c r="P298" s="39" t="s">
        <v>908</v>
      </c>
      <c r="Q298" s="39" t="s">
        <v>906</v>
      </c>
      <c r="R298" s="65">
        <v>0.85</v>
      </c>
      <c r="S298" s="65">
        <v>0.85</v>
      </c>
      <c r="T298" s="1">
        <f>+(13/3)*100</f>
        <v>433.33333333333331</v>
      </c>
      <c r="U298" s="1">
        <v>13</v>
      </c>
      <c r="V298" s="1">
        <v>3</v>
      </c>
      <c r="W298" t="s">
        <v>95</v>
      </c>
    </row>
    <row r="299" spans="1:23" ht="45" x14ac:dyDescent="0.2">
      <c r="A299" t="s">
        <v>160</v>
      </c>
      <c r="B299" s="38" t="s">
        <v>901</v>
      </c>
      <c r="C299" s="39" t="s">
        <v>902</v>
      </c>
      <c r="D299" s="43" t="s">
        <v>709</v>
      </c>
      <c r="E299" s="43" t="s">
        <v>903</v>
      </c>
      <c r="F299" s="1">
        <v>1258802.03</v>
      </c>
      <c r="G299" s="55">
        <v>1173225.1344806319</v>
      </c>
      <c r="H299" s="55">
        <v>1158299.4026435229</v>
      </c>
      <c r="I299" s="1">
        <v>156887.12</v>
      </c>
      <c r="J299" s="1">
        <v>1001412.28</v>
      </c>
      <c r="K299" s="1" t="s">
        <v>91</v>
      </c>
      <c r="L299" s="38" t="s">
        <v>29</v>
      </c>
      <c r="M299" s="39" t="s">
        <v>909</v>
      </c>
      <c r="N299" s="39" t="s">
        <v>910</v>
      </c>
      <c r="O299" s="38" t="s">
        <v>29</v>
      </c>
      <c r="P299" s="39" t="s">
        <v>910</v>
      </c>
      <c r="Q299" s="39" t="s">
        <v>911</v>
      </c>
      <c r="R299" s="65">
        <v>0.85</v>
      </c>
      <c r="S299" s="65">
        <v>0.85</v>
      </c>
      <c r="T299" s="1">
        <v>433.33332999999999</v>
      </c>
      <c r="U299" s="1">
        <v>13</v>
      </c>
      <c r="V299" s="1">
        <v>3</v>
      </c>
      <c r="W299" t="s">
        <v>95</v>
      </c>
    </row>
    <row r="300" spans="1:23" ht="45" x14ac:dyDescent="0.2">
      <c r="A300" t="s">
        <v>160</v>
      </c>
      <c r="B300" s="38" t="s">
        <v>901</v>
      </c>
      <c r="C300" s="39" t="s">
        <v>902</v>
      </c>
      <c r="D300" s="43" t="s">
        <v>709</v>
      </c>
      <c r="E300" s="43" t="s">
        <v>903</v>
      </c>
      <c r="F300" s="1">
        <v>629401.01</v>
      </c>
      <c r="G300" s="55">
        <v>586612.56258022995</v>
      </c>
      <c r="H300" s="55">
        <v>579149.69672096102</v>
      </c>
      <c r="I300" s="1">
        <v>78443.56</v>
      </c>
      <c r="J300" s="1">
        <v>500706.14</v>
      </c>
      <c r="K300" s="1" t="s">
        <v>91</v>
      </c>
      <c r="L300" s="38" t="s">
        <v>30</v>
      </c>
      <c r="M300" s="39" t="s">
        <v>912</v>
      </c>
      <c r="N300" s="39" t="s">
        <v>913</v>
      </c>
      <c r="O300" s="38" t="s">
        <v>30</v>
      </c>
      <c r="P300" s="39" t="s">
        <v>913</v>
      </c>
      <c r="Q300" s="39" t="s">
        <v>912</v>
      </c>
      <c r="R300" s="65">
        <v>0.85</v>
      </c>
      <c r="S300" s="65">
        <v>0.85</v>
      </c>
      <c r="T300" s="65">
        <v>1</v>
      </c>
      <c r="U300" s="1">
        <v>1</v>
      </c>
      <c r="V300" s="1">
        <v>1</v>
      </c>
      <c r="W300" t="s">
        <v>95</v>
      </c>
    </row>
    <row r="301" spans="1:23" ht="45" x14ac:dyDescent="0.2">
      <c r="A301" t="s">
        <v>160</v>
      </c>
      <c r="B301" s="38" t="s">
        <v>901</v>
      </c>
      <c r="C301" s="39" t="s">
        <v>902</v>
      </c>
      <c r="D301" s="43" t="s">
        <v>709</v>
      </c>
      <c r="E301" s="43" t="s">
        <v>903</v>
      </c>
      <c r="F301" s="1">
        <v>629401.02</v>
      </c>
      <c r="G301" s="55">
        <v>586612.57190040185</v>
      </c>
      <c r="H301" s="55">
        <v>579149.70592256193</v>
      </c>
      <c r="I301" s="1">
        <v>78443.56</v>
      </c>
      <c r="J301" s="1">
        <v>500706.14</v>
      </c>
      <c r="K301" s="1" t="s">
        <v>91</v>
      </c>
      <c r="L301" s="38" t="s">
        <v>30</v>
      </c>
      <c r="M301" s="39" t="s">
        <v>914</v>
      </c>
      <c r="N301" s="39" t="s">
        <v>915</v>
      </c>
      <c r="O301" s="38" t="s">
        <v>30</v>
      </c>
      <c r="P301" s="39" t="s">
        <v>916</v>
      </c>
      <c r="Q301" s="39" t="s">
        <v>917</v>
      </c>
      <c r="R301" s="65">
        <v>1</v>
      </c>
      <c r="S301" s="65">
        <v>1</v>
      </c>
      <c r="T301" s="65">
        <v>1</v>
      </c>
      <c r="U301" s="1">
        <v>363</v>
      </c>
      <c r="V301" s="1">
        <v>363</v>
      </c>
      <c r="W301" t="s">
        <v>95</v>
      </c>
    </row>
    <row r="302" spans="1:23" ht="56.25" x14ac:dyDescent="0.2">
      <c r="A302" t="s">
        <v>160</v>
      </c>
      <c r="B302" s="38" t="s">
        <v>901</v>
      </c>
      <c r="C302" s="39" t="s">
        <v>902</v>
      </c>
      <c r="D302" s="43" t="s">
        <v>709</v>
      </c>
      <c r="E302" s="43" t="s">
        <v>903</v>
      </c>
      <c r="F302" s="1">
        <v>1258802.04</v>
      </c>
      <c r="G302" s="55">
        <v>1173225.1438008037</v>
      </c>
      <c r="H302" s="55">
        <v>1158299.4118451239</v>
      </c>
      <c r="I302" s="1">
        <v>156887.12</v>
      </c>
      <c r="J302" s="1">
        <v>1001412.29</v>
      </c>
      <c r="K302" s="1" t="s">
        <v>91</v>
      </c>
      <c r="L302" s="38" t="s">
        <v>29</v>
      </c>
      <c r="M302" s="39" t="s">
        <v>918</v>
      </c>
      <c r="N302" s="39" t="s">
        <v>919</v>
      </c>
      <c r="O302" s="38" t="s">
        <v>29</v>
      </c>
      <c r="P302" s="39" t="s">
        <v>920</v>
      </c>
      <c r="Q302" s="39" t="s">
        <v>921</v>
      </c>
      <c r="R302" s="65">
        <v>0.8</v>
      </c>
      <c r="S302" s="65">
        <v>0.8</v>
      </c>
      <c r="T302" s="65">
        <v>1</v>
      </c>
      <c r="U302" s="1">
        <v>76</v>
      </c>
      <c r="V302" s="1">
        <v>76</v>
      </c>
      <c r="W302" t="s">
        <v>95</v>
      </c>
    </row>
    <row r="303" spans="1:23" ht="56.25" x14ac:dyDescent="0.2">
      <c r="A303" t="s">
        <v>160</v>
      </c>
      <c r="B303" s="38" t="s">
        <v>901</v>
      </c>
      <c r="C303" s="39" t="s">
        <v>902</v>
      </c>
      <c r="D303" s="43" t="s">
        <v>709</v>
      </c>
      <c r="E303" s="43" t="s">
        <v>903</v>
      </c>
      <c r="F303" s="1">
        <v>629401.02</v>
      </c>
      <c r="G303" s="55">
        <v>586612.57190040185</v>
      </c>
      <c r="H303" s="55">
        <v>579149.70592256193</v>
      </c>
      <c r="I303" s="1">
        <v>78443.56</v>
      </c>
      <c r="J303" s="1">
        <v>500706.14</v>
      </c>
      <c r="K303" s="1" t="s">
        <v>91</v>
      </c>
      <c r="L303" s="38" t="s">
        <v>30</v>
      </c>
      <c r="M303" s="39" t="s">
        <v>922</v>
      </c>
      <c r="N303" s="39" t="s">
        <v>923</v>
      </c>
      <c r="O303" s="38" t="s">
        <v>30</v>
      </c>
      <c r="P303" s="39" t="s">
        <v>924</v>
      </c>
      <c r="Q303" s="39" t="s">
        <v>925</v>
      </c>
      <c r="R303" s="65">
        <v>0.85</v>
      </c>
      <c r="S303" s="65">
        <v>0.85</v>
      </c>
      <c r="T303" s="1">
        <f>+(9/41)*100</f>
        <v>21.951219512195124</v>
      </c>
      <c r="U303" s="1">
        <v>9</v>
      </c>
      <c r="V303" s="1">
        <v>41</v>
      </c>
      <c r="W303" t="s">
        <v>95</v>
      </c>
    </row>
    <row r="304" spans="1:23" ht="45" x14ac:dyDescent="0.2">
      <c r="A304" t="s">
        <v>160</v>
      </c>
      <c r="B304" s="38" t="s">
        <v>901</v>
      </c>
      <c r="C304" s="39" t="s">
        <v>902</v>
      </c>
      <c r="D304" s="43" t="s">
        <v>709</v>
      </c>
      <c r="E304" s="43" t="s">
        <v>903</v>
      </c>
      <c r="F304" s="1">
        <v>629401.02</v>
      </c>
      <c r="G304" s="55">
        <v>586612.57190040185</v>
      </c>
      <c r="H304" s="55">
        <v>579149.70592256193</v>
      </c>
      <c r="I304" s="1">
        <v>78443.56</v>
      </c>
      <c r="J304" s="1">
        <v>500706.15</v>
      </c>
      <c r="K304" s="1" t="s">
        <v>91</v>
      </c>
      <c r="L304" s="38" t="s">
        <v>30</v>
      </c>
      <c r="M304" s="39" t="s">
        <v>926</v>
      </c>
      <c r="N304" s="39" t="s">
        <v>927</v>
      </c>
      <c r="O304" s="38" t="s">
        <v>30</v>
      </c>
      <c r="P304" s="39" t="s">
        <v>927</v>
      </c>
      <c r="Q304" s="39" t="s">
        <v>926</v>
      </c>
      <c r="R304" s="65">
        <v>0.66</v>
      </c>
      <c r="S304" s="65">
        <v>0.66</v>
      </c>
      <c r="T304" s="65">
        <v>1</v>
      </c>
      <c r="U304" s="1">
        <v>1</v>
      </c>
      <c r="V304" s="1">
        <v>1</v>
      </c>
      <c r="W304" t="s">
        <v>95</v>
      </c>
    </row>
    <row r="305" spans="1:23" ht="45" x14ac:dyDescent="0.2">
      <c r="A305" t="s">
        <v>160</v>
      </c>
      <c r="B305" s="38" t="s">
        <v>901</v>
      </c>
      <c r="C305" s="39" t="s">
        <v>902</v>
      </c>
      <c r="D305" s="43" t="s">
        <v>709</v>
      </c>
      <c r="E305" s="43" t="s">
        <v>903</v>
      </c>
      <c r="F305" s="1">
        <v>15345692</v>
      </c>
      <c r="G305" s="55">
        <v>14302448.781718565</v>
      </c>
      <c r="H305" s="55">
        <v>14120493.495511355</v>
      </c>
      <c r="I305" s="1">
        <v>1912565.57</v>
      </c>
      <c r="J305" s="1">
        <v>12207927.93</v>
      </c>
      <c r="K305" s="1" t="s">
        <v>91</v>
      </c>
      <c r="L305" s="38" t="s">
        <v>29</v>
      </c>
      <c r="M305" s="39" t="s">
        <v>928</v>
      </c>
      <c r="N305" s="39" t="s">
        <v>910</v>
      </c>
      <c r="O305" s="38" t="s">
        <v>29</v>
      </c>
      <c r="P305" s="39" t="s">
        <v>910</v>
      </c>
      <c r="Q305" s="39" t="s">
        <v>929</v>
      </c>
      <c r="R305" s="65">
        <v>1</v>
      </c>
      <c r="S305" s="65">
        <v>1</v>
      </c>
      <c r="T305" s="1">
        <v>433.33330000000001</v>
      </c>
      <c r="U305" s="1">
        <v>13</v>
      </c>
      <c r="V305" s="1">
        <v>3</v>
      </c>
      <c r="W305" t="s">
        <v>95</v>
      </c>
    </row>
    <row r="306" spans="1:23" ht="45" x14ac:dyDescent="0.2">
      <c r="A306" t="s">
        <v>160</v>
      </c>
      <c r="B306" s="38" t="s">
        <v>901</v>
      </c>
      <c r="C306" s="39" t="s">
        <v>902</v>
      </c>
      <c r="D306" s="43" t="s">
        <v>709</v>
      </c>
      <c r="E306" s="43" t="s">
        <v>903</v>
      </c>
      <c r="F306" s="1">
        <v>845692</v>
      </c>
      <c r="G306" s="55">
        <v>788199.48394045292</v>
      </c>
      <c r="H306" s="55">
        <v>778172.03585253679</v>
      </c>
      <c r="I306" s="1">
        <v>105400.36</v>
      </c>
      <c r="J306" s="1">
        <v>672771.68</v>
      </c>
      <c r="K306" s="1" t="s">
        <v>91</v>
      </c>
      <c r="L306" s="38" t="s">
        <v>30</v>
      </c>
      <c r="M306" s="39" t="s">
        <v>930</v>
      </c>
      <c r="N306" s="39" t="s">
        <v>931</v>
      </c>
      <c r="O306" s="38" t="s">
        <v>30</v>
      </c>
      <c r="P306" s="39" t="s">
        <v>915</v>
      </c>
      <c r="Q306" s="39" t="s">
        <v>932</v>
      </c>
      <c r="R306" s="65">
        <v>1</v>
      </c>
      <c r="S306" s="65">
        <v>1</v>
      </c>
      <c r="T306" s="65">
        <v>1</v>
      </c>
      <c r="U306" s="1">
        <v>24</v>
      </c>
      <c r="V306" s="1">
        <v>24</v>
      </c>
      <c r="W306" t="s">
        <v>95</v>
      </c>
    </row>
    <row r="307" spans="1:23" ht="45" x14ac:dyDescent="0.2">
      <c r="A307" t="s">
        <v>160</v>
      </c>
      <c r="B307" s="38" t="s">
        <v>901</v>
      </c>
      <c r="C307" s="39" t="s">
        <v>902</v>
      </c>
      <c r="D307" s="43" t="s">
        <v>709</v>
      </c>
      <c r="E307" s="43" t="s">
        <v>903</v>
      </c>
      <c r="F307" s="1">
        <v>14500000</v>
      </c>
      <c r="G307" s="55">
        <v>13514249.297778113</v>
      </c>
      <c r="H307" s="55">
        <v>13342321.459658816</v>
      </c>
      <c r="I307" s="1">
        <v>1807165.21</v>
      </c>
      <c r="J307" s="1">
        <v>11535156.25</v>
      </c>
      <c r="K307" s="1" t="s">
        <v>91</v>
      </c>
      <c r="L307" s="38" t="s">
        <v>30</v>
      </c>
      <c r="M307" s="39" t="s">
        <v>933</v>
      </c>
      <c r="N307" s="39" t="s">
        <v>927</v>
      </c>
      <c r="O307" s="38" t="s">
        <v>30</v>
      </c>
      <c r="P307" s="39" t="s">
        <v>927</v>
      </c>
      <c r="Q307" s="39" t="s">
        <v>933</v>
      </c>
      <c r="R307" s="65">
        <v>0.66</v>
      </c>
      <c r="S307" s="65">
        <v>0.66</v>
      </c>
      <c r="T307" s="65">
        <v>1</v>
      </c>
      <c r="U307" s="1">
        <v>1</v>
      </c>
      <c r="V307" s="1">
        <v>1</v>
      </c>
      <c r="W307" t="s">
        <v>95</v>
      </c>
    </row>
    <row r="308" spans="1:23" ht="56.25" x14ac:dyDescent="0.2">
      <c r="A308" t="s">
        <v>160</v>
      </c>
      <c r="B308" s="38" t="s">
        <v>934</v>
      </c>
      <c r="C308" s="58" t="s">
        <v>935</v>
      </c>
      <c r="D308" s="43" t="s">
        <v>770</v>
      </c>
      <c r="E308" s="66" t="s">
        <v>936</v>
      </c>
      <c r="F308" s="1">
        <v>4097484.01</v>
      </c>
      <c r="G308" s="47">
        <v>4188501.16</v>
      </c>
      <c r="H308" s="50">
        <v>4041347.7</v>
      </c>
      <c r="I308" s="1">
        <v>30000</v>
      </c>
      <c r="J308" s="1">
        <v>4011347.7</v>
      </c>
      <c r="K308" s="1" t="s">
        <v>91</v>
      </c>
      <c r="L308" s="38" t="s">
        <v>27</v>
      </c>
      <c r="M308" s="39" t="s">
        <v>937</v>
      </c>
      <c r="N308" s="39" t="s">
        <v>93</v>
      </c>
      <c r="O308" s="38" t="s">
        <v>27</v>
      </c>
      <c r="P308" s="39" t="s">
        <v>93</v>
      </c>
      <c r="Q308" s="58" t="s">
        <v>447</v>
      </c>
      <c r="R308" s="65"/>
      <c r="S308" s="1">
        <v>0</v>
      </c>
      <c r="T308" s="1">
        <v>0</v>
      </c>
      <c r="U308" s="1">
        <v>0</v>
      </c>
      <c r="V308" s="1">
        <v>1</v>
      </c>
      <c r="W308" t="s">
        <v>95</v>
      </c>
    </row>
    <row r="309" spans="1:23" ht="33.75" x14ac:dyDescent="0.2">
      <c r="A309" t="s">
        <v>160</v>
      </c>
      <c r="B309" s="38" t="s">
        <v>934</v>
      </c>
      <c r="C309" s="39" t="s">
        <v>935</v>
      </c>
      <c r="D309" s="43" t="s">
        <v>770</v>
      </c>
      <c r="E309" s="43" t="s">
        <v>936</v>
      </c>
      <c r="F309" s="1">
        <v>4097484.01</v>
      </c>
      <c r="G309" s="47">
        <v>4188501.16</v>
      </c>
      <c r="H309" s="50">
        <v>4041347.7</v>
      </c>
      <c r="I309" s="1">
        <v>30000</v>
      </c>
      <c r="J309" s="1">
        <v>4011347.7</v>
      </c>
      <c r="K309" s="1" t="s">
        <v>91</v>
      </c>
      <c r="L309" s="38" t="s">
        <v>96</v>
      </c>
      <c r="M309" s="39" t="s">
        <v>938</v>
      </c>
      <c r="N309" s="58" t="s">
        <v>939</v>
      </c>
      <c r="O309" s="38" t="s">
        <v>96</v>
      </c>
      <c r="P309" s="58" t="s">
        <v>939</v>
      </c>
      <c r="Q309" s="39" t="s">
        <v>938</v>
      </c>
      <c r="R309" s="65">
        <v>1</v>
      </c>
      <c r="S309" s="65">
        <v>1</v>
      </c>
      <c r="T309" s="65">
        <v>1</v>
      </c>
      <c r="U309" s="1">
        <v>1</v>
      </c>
      <c r="V309" s="1">
        <v>1</v>
      </c>
      <c r="W309" t="s">
        <v>95</v>
      </c>
    </row>
    <row r="310" spans="1:23" ht="33.75" x14ac:dyDescent="0.2">
      <c r="A310" t="s">
        <v>160</v>
      </c>
      <c r="B310" s="38" t="s">
        <v>934</v>
      </c>
      <c r="C310" s="39" t="s">
        <v>935</v>
      </c>
      <c r="D310" s="43" t="s">
        <v>770</v>
      </c>
      <c r="E310" s="43" t="s">
        <v>936</v>
      </c>
      <c r="F310" s="1">
        <v>2048742</v>
      </c>
      <c r="G310" s="55">
        <v>2094250.5748889355</v>
      </c>
      <c r="H310" s="55">
        <v>2020673.8450685011</v>
      </c>
      <c r="I310" s="1">
        <v>15000</v>
      </c>
      <c r="J310" s="1">
        <v>2005673.84</v>
      </c>
      <c r="K310" s="1" t="s">
        <v>91</v>
      </c>
      <c r="L310" s="38" t="s">
        <v>29</v>
      </c>
      <c r="M310" s="39" t="s">
        <v>940</v>
      </c>
      <c r="N310" s="39" t="s">
        <v>941</v>
      </c>
      <c r="O310" s="38" t="s">
        <v>29</v>
      </c>
      <c r="P310" s="39" t="s">
        <v>941</v>
      </c>
      <c r="Q310" s="39" t="s">
        <v>942</v>
      </c>
      <c r="R310" s="65">
        <v>1</v>
      </c>
      <c r="S310" s="65">
        <v>1</v>
      </c>
      <c r="T310" s="65">
        <v>1</v>
      </c>
      <c r="U310" s="1">
        <v>12</v>
      </c>
      <c r="V310" s="1">
        <v>12</v>
      </c>
      <c r="W310" t="s">
        <v>95</v>
      </c>
    </row>
    <row r="311" spans="1:23" ht="33.75" x14ac:dyDescent="0.2">
      <c r="A311" t="s">
        <v>160</v>
      </c>
      <c r="B311" s="38" t="s">
        <v>934</v>
      </c>
      <c r="C311" s="39" t="s">
        <v>935</v>
      </c>
      <c r="D311" s="43" t="s">
        <v>770</v>
      </c>
      <c r="E311" s="43" t="s">
        <v>936</v>
      </c>
      <c r="F311" s="1">
        <v>1024371</v>
      </c>
      <c r="G311" s="55">
        <v>1047125.2874444678</v>
      </c>
      <c r="H311" s="55">
        <v>1010336.9225342505</v>
      </c>
      <c r="I311" s="1">
        <v>7500</v>
      </c>
      <c r="J311" s="1">
        <v>1002836.92</v>
      </c>
      <c r="K311" s="1" t="s">
        <v>91</v>
      </c>
      <c r="L311" s="38" t="s">
        <v>30</v>
      </c>
      <c r="M311" s="39" t="s">
        <v>943</v>
      </c>
      <c r="N311" s="39" t="s">
        <v>944</v>
      </c>
      <c r="O311" s="38" t="s">
        <v>30</v>
      </c>
      <c r="P311" s="39" t="s">
        <v>944</v>
      </c>
      <c r="Q311" s="39" t="s">
        <v>943</v>
      </c>
      <c r="R311" s="65">
        <v>0.6</v>
      </c>
      <c r="S311" s="65">
        <v>0.6</v>
      </c>
      <c r="T311" s="1">
        <f>+(6/5)*100</f>
        <v>120</v>
      </c>
      <c r="U311" s="1">
        <v>6</v>
      </c>
      <c r="V311" s="1">
        <v>5</v>
      </c>
      <c r="W311" t="s">
        <v>95</v>
      </c>
    </row>
    <row r="312" spans="1:23" ht="33.75" x14ac:dyDescent="0.2">
      <c r="A312" t="s">
        <v>160</v>
      </c>
      <c r="B312" s="38" t="s">
        <v>934</v>
      </c>
      <c r="C312" s="39" t="s">
        <v>935</v>
      </c>
      <c r="D312" s="43" t="s">
        <v>770</v>
      </c>
      <c r="E312" s="43" t="s">
        <v>936</v>
      </c>
      <c r="F312" s="1">
        <v>1024371</v>
      </c>
      <c r="G312" s="55">
        <v>1047125.2874444678</v>
      </c>
      <c r="H312" s="55">
        <v>1010336.9225342505</v>
      </c>
      <c r="I312" s="1">
        <v>7500</v>
      </c>
      <c r="J312" s="1">
        <v>1002836.92</v>
      </c>
      <c r="K312" s="1" t="s">
        <v>91</v>
      </c>
      <c r="L312" s="38" t="s">
        <v>30</v>
      </c>
      <c r="M312" s="39" t="s">
        <v>945</v>
      </c>
      <c r="N312" s="39" t="s">
        <v>946</v>
      </c>
      <c r="O312" s="38" t="s">
        <v>30</v>
      </c>
      <c r="P312" s="39" t="s">
        <v>946</v>
      </c>
      <c r="Q312" s="39" t="s">
        <v>945</v>
      </c>
      <c r="R312" s="65">
        <v>1</v>
      </c>
      <c r="S312" s="65">
        <v>1</v>
      </c>
      <c r="T312" s="1">
        <v>0</v>
      </c>
      <c r="U312" s="1">
        <v>0</v>
      </c>
      <c r="V312" s="1">
        <v>0</v>
      </c>
      <c r="W312" t="s">
        <v>95</v>
      </c>
    </row>
    <row r="313" spans="1:23" ht="33.75" x14ac:dyDescent="0.2">
      <c r="A313" t="s">
        <v>160</v>
      </c>
      <c r="B313" s="38" t="s">
        <v>934</v>
      </c>
      <c r="C313" s="39" t="s">
        <v>935</v>
      </c>
      <c r="D313" s="43" t="s">
        <v>770</v>
      </c>
      <c r="E313" s="43" t="s">
        <v>936</v>
      </c>
      <c r="F313" s="1">
        <v>1024371</v>
      </c>
      <c r="G313" s="55">
        <v>1047125.2874444678</v>
      </c>
      <c r="H313" s="55">
        <v>1010336.9225342505</v>
      </c>
      <c r="I313" s="1">
        <v>7500</v>
      </c>
      <c r="J313" s="1">
        <v>1002836.93</v>
      </c>
      <c r="K313" s="1" t="s">
        <v>91</v>
      </c>
      <c r="L313" s="38" t="s">
        <v>29</v>
      </c>
      <c r="M313" s="39" t="s">
        <v>947</v>
      </c>
      <c r="N313" s="39" t="s">
        <v>948</v>
      </c>
      <c r="O313" s="38" t="s">
        <v>29</v>
      </c>
      <c r="P313" s="39" t="s">
        <v>948</v>
      </c>
      <c r="Q313" s="39" t="s">
        <v>949</v>
      </c>
      <c r="R313" s="65">
        <v>0.5</v>
      </c>
      <c r="S313" s="65">
        <v>0.5</v>
      </c>
      <c r="T313" s="65">
        <v>1</v>
      </c>
      <c r="U313" s="1">
        <v>1</v>
      </c>
      <c r="V313" s="1">
        <v>1</v>
      </c>
      <c r="W313" t="s">
        <v>95</v>
      </c>
    </row>
    <row r="314" spans="1:23" ht="33.75" x14ac:dyDescent="0.2">
      <c r="A314" t="s">
        <v>160</v>
      </c>
      <c r="B314" s="38" t="s">
        <v>934</v>
      </c>
      <c r="C314" s="39" t="s">
        <v>935</v>
      </c>
      <c r="D314" s="43" t="s">
        <v>770</v>
      </c>
      <c r="E314" s="43" t="s">
        <v>936</v>
      </c>
      <c r="F314" s="1">
        <v>1024371</v>
      </c>
      <c r="G314" s="55">
        <v>1047125.2874444678</v>
      </c>
      <c r="H314" s="55">
        <v>1010336.9225342505</v>
      </c>
      <c r="I314" s="1">
        <v>7500</v>
      </c>
      <c r="J314" s="1">
        <v>1002836.93</v>
      </c>
      <c r="K314" s="1" t="s">
        <v>91</v>
      </c>
      <c r="L314" s="38" t="s">
        <v>30</v>
      </c>
      <c r="M314" s="39" t="s">
        <v>950</v>
      </c>
      <c r="N314" s="39" t="s">
        <v>951</v>
      </c>
      <c r="O314" s="38" t="s">
        <v>30</v>
      </c>
      <c r="P314" s="39" t="s">
        <v>951</v>
      </c>
      <c r="Q314" s="39" t="s">
        <v>950</v>
      </c>
      <c r="R314" s="65">
        <v>7.0000000000000007E-2</v>
      </c>
      <c r="S314" s="65">
        <v>7.0000000000000007E-2</v>
      </c>
      <c r="T314" s="1">
        <v>0</v>
      </c>
      <c r="U314" s="64">
        <v>0</v>
      </c>
      <c r="V314" s="1"/>
      <c r="W314" t="s">
        <v>95</v>
      </c>
    </row>
    <row r="315" spans="1:23" ht="33.75" x14ac:dyDescent="0.2">
      <c r="A315" t="s">
        <v>160</v>
      </c>
      <c r="B315" s="38" t="s">
        <v>934</v>
      </c>
      <c r="C315" s="39" t="s">
        <v>935</v>
      </c>
      <c r="D315" s="43" t="s">
        <v>770</v>
      </c>
      <c r="E315" s="43" t="s">
        <v>936</v>
      </c>
      <c r="F315" s="1">
        <v>1024371.01</v>
      </c>
      <c r="G315" s="55">
        <v>1047125.2976665972</v>
      </c>
      <c r="H315" s="55">
        <v>1010336.9323972488</v>
      </c>
      <c r="I315" s="1">
        <v>7500</v>
      </c>
      <c r="J315" s="1">
        <v>1002836.93</v>
      </c>
      <c r="K315" s="1" t="s">
        <v>91</v>
      </c>
      <c r="L315" s="38" t="s">
        <v>29</v>
      </c>
      <c r="M315" s="39" t="s">
        <v>952</v>
      </c>
      <c r="N315" s="39" t="s">
        <v>953</v>
      </c>
      <c r="O315" s="38" t="s">
        <v>29</v>
      </c>
      <c r="P315" s="39" t="s">
        <v>953</v>
      </c>
      <c r="Q315" s="39" t="s">
        <v>954</v>
      </c>
      <c r="R315" s="65">
        <v>1</v>
      </c>
      <c r="S315" s="65">
        <v>1</v>
      </c>
      <c r="T315" s="65">
        <v>1</v>
      </c>
      <c r="U315" s="1">
        <v>0</v>
      </c>
      <c r="V315" s="1">
        <v>0</v>
      </c>
      <c r="W315" t="s">
        <v>95</v>
      </c>
    </row>
    <row r="316" spans="1:23" ht="33.75" x14ac:dyDescent="0.2">
      <c r="A316" t="s">
        <v>160</v>
      </c>
      <c r="B316" s="38" t="s">
        <v>934</v>
      </c>
      <c r="C316" s="39" t="s">
        <v>935</v>
      </c>
      <c r="D316" s="43" t="s">
        <v>770</v>
      </c>
      <c r="E316" s="43" t="s">
        <v>936</v>
      </c>
      <c r="F316" s="1">
        <v>1024371.01</v>
      </c>
      <c r="G316" s="55">
        <v>1047125.2976665972</v>
      </c>
      <c r="H316" s="55">
        <v>1010336.9323972488</v>
      </c>
      <c r="I316" s="1">
        <v>7500</v>
      </c>
      <c r="J316" s="1">
        <v>1002836.93</v>
      </c>
      <c r="K316" s="1" t="s">
        <v>91</v>
      </c>
      <c r="L316" s="38" t="s">
        <v>30</v>
      </c>
      <c r="M316" s="39" t="s">
        <v>955</v>
      </c>
      <c r="N316" s="39" t="s">
        <v>956</v>
      </c>
      <c r="O316" s="38" t="s">
        <v>30</v>
      </c>
      <c r="P316" s="39" t="s">
        <v>956</v>
      </c>
      <c r="Q316" s="39" t="s">
        <v>955</v>
      </c>
      <c r="R316" s="65">
        <v>1</v>
      </c>
      <c r="S316" s="65">
        <v>1</v>
      </c>
      <c r="T316" s="1">
        <v>0</v>
      </c>
      <c r="U316" s="1">
        <v>0</v>
      </c>
      <c r="V316" s="1">
        <v>0</v>
      </c>
      <c r="W316" t="s">
        <v>95</v>
      </c>
    </row>
    <row r="317" spans="1:23" ht="56.25" x14ac:dyDescent="0.2">
      <c r="A317" t="s">
        <v>160</v>
      </c>
      <c r="B317" s="38" t="s">
        <v>957</v>
      </c>
      <c r="C317" s="39" t="s">
        <v>958</v>
      </c>
      <c r="D317" s="43" t="s">
        <v>959</v>
      </c>
      <c r="E317" s="43" t="s">
        <v>960</v>
      </c>
      <c r="F317" s="1">
        <v>1735518.19</v>
      </c>
      <c r="G317" s="47">
        <v>1789091.39</v>
      </c>
      <c r="H317" s="50">
        <v>1647545.42</v>
      </c>
      <c r="I317" s="1">
        <v>0</v>
      </c>
      <c r="J317" s="1">
        <v>1647545.42</v>
      </c>
      <c r="K317" s="1" t="s">
        <v>91</v>
      </c>
      <c r="L317" s="38" t="s">
        <v>27</v>
      </c>
      <c r="M317" s="39" t="s">
        <v>961</v>
      </c>
      <c r="N317" s="39" t="s">
        <v>232</v>
      </c>
      <c r="O317" s="38" t="s">
        <v>27</v>
      </c>
      <c r="P317" s="39" t="s">
        <v>93</v>
      </c>
      <c r="Q317" s="39" t="s">
        <v>962</v>
      </c>
      <c r="R317" s="1"/>
      <c r="S317" s="1"/>
      <c r="T317" s="1"/>
      <c r="U317" s="1"/>
      <c r="V317" s="1"/>
      <c r="W317" t="s">
        <v>95</v>
      </c>
    </row>
    <row r="318" spans="1:23" ht="45" x14ac:dyDescent="0.2">
      <c r="A318" t="s">
        <v>160</v>
      </c>
      <c r="B318" s="38" t="s">
        <v>957</v>
      </c>
      <c r="C318" s="39" t="s">
        <v>958</v>
      </c>
      <c r="D318" s="43" t="s">
        <v>959</v>
      </c>
      <c r="E318" s="43" t="s">
        <v>960</v>
      </c>
      <c r="F318" s="1">
        <v>1735518.19</v>
      </c>
      <c r="G318" s="47">
        <v>1789091.39</v>
      </c>
      <c r="H318" s="50">
        <v>1647545.42</v>
      </c>
      <c r="I318" s="1">
        <v>0</v>
      </c>
      <c r="J318" s="1">
        <v>1647545.4200000002</v>
      </c>
      <c r="K318" s="1" t="s">
        <v>91</v>
      </c>
      <c r="L318" s="38" t="s">
        <v>96</v>
      </c>
      <c r="M318" s="39" t="s">
        <v>963</v>
      </c>
      <c r="N318" s="39" t="s">
        <v>1216</v>
      </c>
      <c r="O318" s="38" t="s">
        <v>96</v>
      </c>
      <c r="P318" s="39" t="s">
        <v>232</v>
      </c>
      <c r="Q318" s="39" t="s">
        <v>963</v>
      </c>
      <c r="R318" s="65">
        <v>1</v>
      </c>
      <c r="S318" s="65">
        <v>1</v>
      </c>
      <c r="T318" s="1">
        <f>+(1137/1119)*100</f>
        <v>101.60857908847186</v>
      </c>
      <c r="U318" s="1">
        <v>1137</v>
      </c>
      <c r="V318" s="1">
        <v>1119</v>
      </c>
      <c r="W318" t="s">
        <v>95</v>
      </c>
    </row>
    <row r="319" spans="1:23" ht="45" x14ac:dyDescent="0.2">
      <c r="A319" t="s">
        <v>160</v>
      </c>
      <c r="B319" s="38" t="s">
        <v>957</v>
      </c>
      <c r="C319" s="39" t="s">
        <v>958</v>
      </c>
      <c r="D319" s="43" t="s">
        <v>959</v>
      </c>
      <c r="E319" s="43" t="s">
        <v>960</v>
      </c>
      <c r="F319" s="1">
        <v>578506.06999999995</v>
      </c>
      <c r="G319" s="55">
        <v>596363.80353912467</v>
      </c>
      <c r="H319" s="55">
        <v>549181.81299540238</v>
      </c>
      <c r="I319" s="1">
        <v>0</v>
      </c>
      <c r="J319" s="1">
        <v>549181.81000000006</v>
      </c>
      <c r="K319" s="1" t="s">
        <v>91</v>
      </c>
      <c r="L319" s="38" t="s">
        <v>29</v>
      </c>
      <c r="M319" s="39" t="s">
        <v>964</v>
      </c>
      <c r="N319" s="39" t="s">
        <v>965</v>
      </c>
      <c r="O319" s="38" t="s">
        <v>29</v>
      </c>
      <c r="P319" s="39" t="s">
        <v>966</v>
      </c>
      <c r="Q319" s="39" t="s">
        <v>967</v>
      </c>
      <c r="R319" s="65">
        <v>1</v>
      </c>
      <c r="S319" s="65">
        <v>1</v>
      </c>
      <c r="T319" s="1">
        <v>92</v>
      </c>
      <c r="U319" s="1">
        <v>1735518</v>
      </c>
      <c r="V319" s="1">
        <v>1884990</v>
      </c>
      <c r="W319" t="s">
        <v>95</v>
      </c>
    </row>
    <row r="320" spans="1:23" ht="67.5" x14ac:dyDescent="0.2">
      <c r="A320" t="s">
        <v>160</v>
      </c>
      <c r="B320" s="38" t="s">
        <v>957</v>
      </c>
      <c r="C320" s="39" t="s">
        <v>958</v>
      </c>
      <c r="D320" s="43" t="s">
        <v>959</v>
      </c>
      <c r="E320" s="43" t="s">
        <v>960</v>
      </c>
      <c r="F320" s="1">
        <v>578506.06999999995</v>
      </c>
      <c r="G320" s="55">
        <v>596363.80353912467</v>
      </c>
      <c r="H320" s="55">
        <v>549181.81299540238</v>
      </c>
      <c r="I320" s="1">
        <v>0</v>
      </c>
      <c r="J320" s="1">
        <v>549181.81000000006</v>
      </c>
      <c r="K320" s="1" t="s">
        <v>91</v>
      </c>
      <c r="L320" s="38" t="s">
        <v>30</v>
      </c>
      <c r="M320" s="39" t="s">
        <v>968</v>
      </c>
      <c r="N320" s="39" t="s">
        <v>969</v>
      </c>
      <c r="O320" s="38" t="s">
        <v>30</v>
      </c>
      <c r="P320" s="39" t="s">
        <v>970</v>
      </c>
      <c r="Q320" s="39" t="s">
        <v>971</v>
      </c>
      <c r="R320" s="65">
        <v>1</v>
      </c>
      <c r="S320" s="65">
        <v>1</v>
      </c>
      <c r="T320" s="1">
        <f>+(84/89)*100</f>
        <v>94.382022471910105</v>
      </c>
      <c r="U320" s="1">
        <v>84</v>
      </c>
      <c r="V320" s="1">
        <v>89</v>
      </c>
      <c r="W320" t="s">
        <v>95</v>
      </c>
    </row>
    <row r="321" spans="1:23" ht="45" x14ac:dyDescent="0.2">
      <c r="A321" t="s">
        <v>160</v>
      </c>
      <c r="B321" s="38" t="s">
        <v>957</v>
      </c>
      <c r="C321" s="39" t="s">
        <v>958</v>
      </c>
      <c r="D321" s="43" t="s">
        <v>959</v>
      </c>
      <c r="E321" s="43" t="s">
        <v>960</v>
      </c>
      <c r="F321" s="1">
        <v>578506.06000000006</v>
      </c>
      <c r="G321" s="55">
        <v>596363.79323043767</v>
      </c>
      <c r="H321" s="55">
        <v>549181.80350229878</v>
      </c>
      <c r="I321" s="1">
        <v>0</v>
      </c>
      <c r="J321" s="1">
        <v>549181.81000000006</v>
      </c>
      <c r="K321" s="1" t="s">
        <v>91</v>
      </c>
      <c r="L321" s="38" t="s">
        <v>29</v>
      </c>
      <c r="M321" s="39" t="s">
        <v>972</v>
      </c>
      <c r="N321" s="39" t="s">
        <v>973</v>
      </c>
      <c r="O321" s="38" t="s">
        <v>29</v>
      </c>
      <c r="P321" s="39" t="s">
        <v>973</v>
      </c>
      <c r="Q321" s="39" t="s">
        <v>974</v>
      </c>
      <c r="R321" s="65">
        <v>1</v>
      </c>
      <c r="S321" s="65">
        <v>1</v>
      </c>
      <c r="T321" s="65">
        <v>1</v>
      </c>
      <c r="U321" s="1">
        <v>1</v>
      </c>
      <c r="V321" s="1">
        <v>1</v>
      </c>
      <c r="W321" t="s">
        <v>95</v>
      </c>
    </row>
    <row r="322" spans="1:23" ht="78.75" x14ac:dyDescent="0.2">
      <c r="A322" t="s">
        <v>160</v>
      </c>
      <c r="B322" s="38" t="s">
        <v>957</v>
      </c>
      <c r="C322" s="39" t="s">
        <v>958</v>
      </c>
      <c r="D322" s="43" t="s">
        <v>959</v>
      </c>
      <c r="E322" s="43" t="s">
        <v>960</v>
      </c>
      <c r="F322" s="1">
        <v>578506.06000000006</v>
      </c>
      <c r="G322" s="55">
        <v>596363.79323043767</v>
      </c>
      <c r="H322" s="55">
        <v>549181.80350229878</v>
      </c>
      <c r="I322" s="1">
        <v>0</v>
      </c>
      <c r="J322" s="1">
        <v>549181.81000000006</v>
      </c>
      <c r="K322" s="1" t="s">
        <v>91</v>
      </c>
      <c r="L322" s="38" t="s">
        <v>30</v>
      </c>
      <c r="M322" s="39" t="s">
        <v>975</v>
      </c>
      <c r="N322" s="39" t="s">
        <v>976</v>
      </c>
      <c r="O322" s="38" t="s">
        <v>30</v>
      </c>
      <c r="P322" s="58" t="s">
        <v>976</v>
      </c>
      <c r="Q322" s="58" t="s">
        <v>977</v>
      </c>
      <c r="R322" s="65">
        <v>1</v>
      </c>
      <c r="S322" s="65">
        <v>1</v>
      </c>
      <c r="T322" s="1">
        <f>+(3/1)*100</f>
        <v>300</v>
      </c>
      <c r="U322" s="1">
        <v>3</v>
      </c>
      <c r="V322" s="1">
        <v>1</v>
      </c>
      <c r="W322" t="s">
        <v>95</v>
      </c>
    </row>
    <row r="323" spans="1:23" ht="45" x14ac:dyDescent="0.2">
      <c r="A323" t="s">
        <v>160</v>
      </c>
      <c r="B323" s="38" t="s">
        <v>957</v>
      </c>
      <c r="C323" s="39" t="s">
        <v>958</v>
      </c>
      <c r="D323" s="43" t="s">
        <v>959</v>
      </c>
      <c r="E323" s="43" t="s">
        <v>960</v>
      </c>
      <c r="F323" s="1">
        <v>578506.06000000006</v>
      </c>
      <c r="G323" s="55">
        <v>596363.79323043767</v>
      </c>
      <c r="H323" s="55">
        <v>549181.80350229878</v>
      </c>
      <c r="I323" s="1">
        <v>0</v>
      </c>
      <c r="J323" s="1">
        <v>549181.80000000005</v>
      </c>
      <c r="K323" s="1" t="s">
        <v>91</v>
      </c>
      <c r="L323" s="38" t="s">
        <v>29</v>
      </c>
      <c r="M323" s="39" t="s">
        <v>978</v>
      </c>
      <c r="N323" s="39" t="s">
        <v>979</v>
      </c>
      <c r="O323" s="38" t="s">
        <v>29</v>
      </c>
      <c r="P323" s="39" t="s">
        <v>979</v>
      </c>
      <c r="Q323" s="39" t="s">
        <v>980</v>
      </c>
      <c r="R323" s="65">
        <v>0.3</v>
      </c>
      <c r="S323" s="65">
        <v>0.3</v>
      </c>
      <c r="T323" s="1">
        <v>0</v>
      </c>
      <c r="U323" s="1">
        <v>1</v>
      </c>
      <c r="V323" s="1">
        <v>0</v>
      </c>
      <c r="W323" t="s">
        <v>95</v>
      </c>
    </row>
    <row r="324" spans="1:23" ht="45" x14ac:dyDescent="0.2">
      <c r="A324" t="s">
        <v>160</v>
      </c>
      <c r="B324" s="38" t="s">
        <v>957</v>
      </c>
      <c r="C324" s="39" t="s">
        <v>958</v>
      </c>
      <c r="D324" s="43" t="s">
        <v>959</v>
      </c>
      <c r="E324" s="43" t="s">
        <v>960</v>
      </c>
      <c r="F324" s="1">
        <v>578506.06000000006</v>
      </c>
      <c r="G324" s="55">
        <v>596363.79323043767</v>
      </c>
      <c r="H324" s="55">
        <v>549181.80350229878</v>
      </c>
      <c r="I324" s="1">
        <v>0</v>
      </c>
      <c r="J324" s="1">
        <v>549181.80000000005</v>
      </c>
      <c r="K324" s="1" t="s">
        <v>91</v>
      </c>
      <c r="L324" s="38" t="s">
        <v>30</v>
      </c>
      <c r="M324" s="39" t="s">
        <v>981</v>
      </c>
      <c r="N324" s="39" t="s">
        <v>982</v>
      </c>
      <c r="O324" s="38" t="s">
        <v>30</v>
      </c>
      <c r="P324" s="39" t="s">
        <v>982</v>
      </c>
      <c r="Q324" s="39" t="s">
        <v>981</v>
      </c>
      <c r="R324" s="65">
        <v>0.8</v>
      </c>
      <c r="S324" s="65">
        <v>0.8</v>
      </c>
      <c r="T324" s="1">
        <f>+(319/301)*100</f>
        <v>105.98006644518271</v>
      </c>
      <c r="U324" s="1">
        <v>319</v>
      </c>
      <c r="V324" s="1">
        <v>301</v>
      </c>
      <c r="W324" t="s">
        <v>95</v>
      </c>
    </row>
    <row r="325" spans="1:23" ht="45" x14ac:dyDescent="0.2">
      <c r="A325" t="s">
        <v>160</v>
      </c>
      <c r="B325" s="38" t="s">
        <v>983</v>
      </c>
      <c r="C325" s="39" t="s">
        <v>984</v>
      </c>
      <c r="D325" s="43" t="s">
        <v>985</v>
      </c>
      <c r="E325" s="43" t="s">
        <v>986</v>
      </c>
      <c r="F325" s="1">
        <v>1962672.11</v>
      </c>
      <c r="G325" s="47">
        <v>1866067.69</v>
      </c>
      <c r="H325" s="50">
        <v>1805002.52</v>
      </c>
      <c r="I325" s="1">
        <v>0.01</v>
      </c>
      <c r="J325" s="1">
        <v>1805002.51</v>
      </c>
      <c r="K325" s="1" t="s">
        <v>91</v>
      </c>
      <c r="L325" s="38" t="s">
        <v>27</v>
      </c>
      <c r="M325" s="39" t="s">
        <v>987</v>
      </c>
      <c r="N325" s="39" t="s">
        <v>93</v>
      </c>
      <c r="O325" s="38" t="s">
        <v>27</v>
      </c>
      <c r="P325" s="39" t="s">
        <v>93</v>
      </c>
      <c r="Q325" s="39" t="s">
        <v>195</v>
      </c>
      <c r="R325" s="1"/>
      <c r="S325" s="1"/>
      <c r="T325" s="1"/>
      <c r="U325" s="1"/>
      <c r="V325" s="1"/>
    </row>
    <row r="326" spans="1:23" ht="45" x14ac:dyDescent="0.2">
      <c r="A326" t="s">
        <v>160</v>
      </c>
      <c r="B326" s="38" t="s">
        <v>983</v>
      </c>
      <c r="C326" s="39" t="s">
        <v>984</v>
      </c>
      <c r="D326" s="43" t="s">
        <v>985</v>
      </c>
      <c r="E326" s="43" t="s">
        <v>986</v>
      </c>
      <c r="F326" s="1">
        <v>1962672.11</v>
      </c>
      <c r="G326" s="47">
        <v>1866067.69</v>
      </c>
      <c r="H326" s="50">
        <v>1805002.52</v>
      </c>
      <c r="I326" s="1">
        <v>0.01</v>
      </c>
      <c r="J326" s="1">
        <v>1805002.51</v>
      </c>
      <c r="K326" s="1" t="s">
        <v>91</v>
      </c>
      <c r="L326" s="38" t="s">
        <v>96</v>
      </c>
      <c r="M326" s="39" t="s">
        <v>988</v>
      </c>
      <c r="N326" s="39" t="s">
        <v>989</v>
      </c>
      <c r="O326" s="38" t="s">
        <v>96</v>
      </c>
      <c r="P326" s="39" t="s">
        <v>990</v>
      </c>
      <c r="Q326" s="39" t="s">
        <v>988</v>
      </c>
      <c r="R326" s="65">
        <v>1</v>
      </c>
      <c r="S326" s="65">
        <v>1</v>
      </c>
      <c r="T326" s="1">
        <f>+(208/201)*100</f>
        <v>103.48258706467661</v>
      </c>
      <c r="U326" s="1">
        <v>208</v>
      </c>
      <c r="V326" s="1">
        <v>201</v>
      </c>
      <c r="W326" t="s">
        <v>95</v>
      </c>
    </row>
    <row r="327" spans="1:23" ht="33.75" x14ac:dyDescent="0.2">
      <c r="A327" t="s">
        <v>160</v>
      </c>
      <c r="B327" s="38" t="s">
        <v>983</v>
      </c>
      <c r="C327" s="39" t="s">
        <v>984</v>
      </c>
      <c r="D327" s="43" t="s">
        <v>985</v>
      </c>
      <c r="E327" s="43" t="s">
        <v>986</v>
      </c>
      <c r="F327" s="1">
        <v>785068.83</v>
      </c>
      <c r="G327" s="55">
        <v>746427.06268909201</v>
      </c>
      <c r="H327" s="55">
        <v>722000.99512467801</v>
      </c>
      <c r="I327" s="1">
        <v>0.01</v>
      </c>
      <c r="J327" s="1">
        <v>722000.99</v>
      </c>
      <c r="K327" s="1" t="s">
        <v>91</v>
      </c>
      <c r="L327" s="38" t="s">
        <v>29</v>
      </c>
      <c r="M327" s="39" t="s">
        <v>991</v>
      </c>
      <c r="N327" s="39" t="s">
        <v>992</v>
      </c>
      <c r="O327" s="38" t="s">
        <v>29</v>
      </c>
      <c r="P327" s="39" t="s">
        <v>992</v>
      </c>
      <c r="Q327" s="39" t="s">
        <v>993</v>
      </c>
      <c r="R327" s="65">
        <v>1</v>
      </c>
      <c r="S327" s="65">
        <v>1</v>
      </c>
      <c r="T327" s="1"/>
      <c r="U327" s="1">
        <v>2</v>
      </c>
      <c r="V327" s="1">
        <v>0</v>
      </c>
      <c r="W327" t="s">
        <v>95</v>
      </c>
    </row>
    <row r="328" spans="1:23" ht="56.25" x14ac:dyDescent="0.2">
      <c r="A328" t="s">
        <v>160</v>
      </c>
      <c r="B328" s="38" t="s">
        <v>983</v>
      </c>
      <c r="C328" s="39" t="s">
        <v>984</v>
      </c>
      <c r="D328" s="43" t="s">
        <v>985</v>
      </c>
      <c r="E328" s="43" t="s">
        <v>986</v>
      </c>
      <c r="F328" s="1">
        <v>471041.3</v>
      </c>
      <c r="G328" s="55">
        <v>447856.23951501353</v>
      </c>
      <c r="H328" s="55">
        <v>433200.59891413851</v>
      </c>
      <c r="I328" s="1">
        <v>0.01</v>
      </c>
      <c r="J328" s="1">
        <v>433200.6</v>
      </c>
      <c r="K328" s="1" t="s">
        <v>91</v>
      </c>
      <c r="L328" s="38" t="s">
        <v>30</v>
      </c>
      <c r="M328" s="39" t="s">
        <v>994</v>
      </c>
      <c r="N328" s="39" t="s">
        <v>995</v>
      </c>
      <c r="O328" s="38" t="s">
        <v>30</v>
      </c>
      <c r="P328" s="39" t="s">
        <v>996</v>
      </c>
      <c r="Q328" s="39" t="s">
        <v>997</v>
      </c>
      <c r="R328" s="65">
        <v>1</v>
      </c>
      <c r="S328" s="65">
        <v>1</v>
      </c>
      <c r="T328" s="65">
        <v>1</v>
      </c>
      <c r="U328" s="1">
        <v>2</v>
      </c>
      <c r="V328" s="1">
        <v>2</v>
      </c>
      <c r="W328" t="s">
        <v>95</v>
      </c>
    </row>
    <row r="329" spans="1:23" ht="33.75" x14ac:dyDescent="0.2">
      <c r="A329" t="s">
        <v>160</v>
      </c>
      <c r="B329" s="38" t="s">
        <v>983</v>
      </c>
      <c r="C329" s="39" t="s">
        <v>984</v>
      </c>
      <c r="D329" s="43" t="s">
        <v>985</v>
      </c>
      <c r="E329" s="43" t="s">
        <v>986</v>
      </c>
      <c r="F329" s="1">
        <v>314027.53000000003</v>
      </c>
      <c r="G329" s="55">
        <v>298570.8231740786</v>
      </c>
      <c r="H329" s="55">
        <v>288800.39621053956</v>
      </c>
      <c r="I329" s="1">
        <v>0</v>
      </c>
      <c r="J329" s="1">
        <v>288800.39</v>
      </c>
      <c r="K329" s="1" t="s">
        <v>91</v>
      </c>
      <c r="L329" s="38" t="s">
        <v>30</v>
      </c>
      <c r="M329" s="39" t="s">
        <v>998</v>
      </c>
      <c r="N329" s="39" t="s">
        <v>992</v>
      </c>
      <c r="O329" s="38" t="s">
        <v>30</v>
      </c>
      <c r="P329" s="39" t="s">
        <v>992</v>
      </c>
      <c r="Q329" s="58" t="s">
        <v>998</v>
      </c>
      <c r="R329" s="65">
        <v>1</v>
      </c>
      <c r="S329" s="65">
        <v>1</v>
      </c>
      <c r="T329" s="65">
        <v>1</v>
      </c>
      <c r="U329" s="1">
        <v>2</v>
      </c>
      <c r="V329" s="1">
        <v>2</v>
      </c>
      <c r="W329" t="s">
        <v>95</v>
      </c>
    </row>
    <row r="330" spans="1:23" ht="33.75" x14ac:dyDescent="0.2">
      <c r="A330" t="s">
        <v>160</v>
      </c>
      <c r="B330" s="38" t="s">
        <v>983</v>
      </c>
      <c r="C330" s="39" t="s">
        <v>984</v>
      </c>
      <c r="D330" s="43" t="s">
        <v>985</v>
      </c>
      <c r="E330" s="43" t="s">
        <v>986</v>
      </c>
      <c r="F330" s="1">
        <v>588801.64</v>
      </c>
      <c r="G330" s="55">
        <v>559820.31365545397</v>
      </c>
      <c r="H330" s="55">
        <v>541500.76243766095</v>
      </c>
      <c r="I330" s="1">
        <v>0</v>
      </c>
      <c r="J330" s="1">
        <v>541500.76</v>
      </c>
      <c r="K330" s="1" t="s">
        <v>91</v>
      </c>
      <c r="L330" s="38" t="s">
        <v>29</v>
      </c>
      <c r="M330" s="39" t="s">
        <v>999</v>
      </c>
      <c r="N330" s="39" t="s">
        <v>1000</v>
      </c>
      <c r="O330" s="38" t="s">
        <v>29</v>
      </c>
      <c r="P330" s="39" t="s">
        <v>1000</v>
      </c>
      <c r="Q330" s="39" t="s">
        <v>1001</v>
      </c>
      <c r="R330" s="65">
        <v>0.33</v>
      </c>
      <c r="S330" s="65">
        <v>0.33</v>
      </c>
      <c r="T330" s="1">
        <v>0</v>
      </c>
      <c r="U330" s="1">
        <v>2</v>
      </c>
      <c r="V330" s="1">
        <v>1</v>
      </c>
      <c r="W330" t="s">
        <v>95</v>
      </c>
    </row>
    <row r="331" spans="1:23" ht="33.75" x14ac:dyDescent="0.2">
      <c r="A331" t="s">
        <v>160</v>
      </c>
      <c r="B331" s="38" t="s">
        <v>983</v>
      </c>
      <c r="C331" s="39" t="s">
        <v>984</v>
      </c>
      <c r="D331" s="43" t="s">
        <v>985</v>
      </c>
      <c r="E331" s="43" t="s">
        <v>986</v>
      </c>
      <c r="F331" s="1">
        <v>412161.14</v>
      </c>
      <c r="G331" s="55">
        <v>391874.21195258468</v>
      </c>
      <c r="H331" s="55">
        <v>379050.52634903591</v>
      </c>
      <c r="I331" s="1">
        <v>0</v>
      </c>
      <c r="J331" s="1">
        <v>379050.52</v>
      </c>
      <c r="K331" s="1" t="s">
        <v>91</v>
      </c>
      <c r="L331" s="38" t="s">
        <v>30</v>
      </c>
      <c r="M331" s="39" t="s">
        <v>1002</v>
      </c>
      <c r="N331" s="39" t="s">
        <v>1003</v>
      </c>
      <c r="O331" s="38" t="s">
        <v>30</v>
      </c>
      <c r="P331" s="39" t="s">
        <v>1003</v>
      </c>
      <c r="Q331" s="39" t="s">
        <v>1004</v>
      </c>
      <c r="R331" s="65">
        <v>0.7</v>
      </c>
      <c r="S331" s="65">
        <v>0.7</v>
      </c>
      <c r="T331" s="65">
        <v>0.5</v>
      </c>
      <c r="U331" s="1">
        <v>0</v>
      </c>
      <c r="V331" s="1"/>
      <c r="W331" t="s">
        <v>95</v>
      </c>
    </row>
    <row r="332" spans="1:23" ht="33.75" x14ac:dyDescent="0.2">
      <c r="A332" t="s">
        <v>160</v>
      </c>
      <c r="B332" s="38" t="s">
        <v>983</v>
      </c>
      <c r="C332" s="39" t="s">
        <v>984</v>
      </c>
      <c r="D332" s="43" t="s">
        <v>985</v>
      </c>
      <c r="E332" s="43" t="s">
        <v>986</v>
      </c>
      <c r="F332" s="1">
        <v>176640.5</v>
      </c>
      <c r="G332" s="55">
        <v>167946.10170286923</v>
      </c>
      <c r="H332" s="55">
        <v>162450.2360886251</v>
      </c>
      <c r="I332" s="1">
        <v>0</v>
      </c>
      <c r="J332" s="1">
        <v>162450.23999999999</v>
      </c>
      <c r="K332" s="1" t="s">
        <v>91</v>
      </c>
      <c r="L332" s="38" t="s">
        <v>30</v>
      </c>
      <c r="M332" s="39" t="s">
        <v>1005</v>
      </c>
      <c r="N332" s="39" t="s">
        <v>1006</v>
      </c>
      <c r="O332" s="38" t="s">
        <v>30</v>
      </c>
      <c r="P332" s="39" t="s">
        <v>1006</v>
      </c>
      <c r="Q332" s="39" t="s">
        <v>1005</v>
      </c>
      <c r="R332" s="65">
        <v>1</v>
      </c>
      <c r="S332" s="65">
        <v>1</v>
      </c>
      <c r="T332" s="65">
        <v>1</v>
      </c>
      <c r="U332" s="1">
        <v>1</v>
      </c>
      <c r="V332" s="1">
        <v>1</v>
      </c>
      <c r="W332" t="s">
        <v>95</v>
      </c>
    </row>
    <row r="333" spans="1:23" ht="33.75" x14ac:dyDescent="0.2">
      <c r="A333" t="s">
        <v>160</v>
      </c>
      <c r="B333" s="38" t="s">
        <v>983</v>
      </c>
      <c r="C333" s="39" t="s">
        <v>984</v>
      </c>
      <c r="D333" s="43" t="s">
        <v>985</v>
      </c>
      <c r="E333" s="43" t="s">
        <v>986</v>
      </c>
      <c r="F333" s="1">
        <v>588801.64</v>
      </c>
      <c r="G333" s="55">
        <v>559820.31365545397</v>
      </c>
      <c r="H333" s="55">
        <v>541500.76243766095</v>
      </c>
      <c r="I333" s="1">
        <v>0</v>
      </c>
      <c r="J333" s="1">
        <v>541500.76</v>
      </c>
      <c r="K333" s="1" t="s">
        <v>91</v>
      </c>
      <c r="L333" s="38" t="s">
        <v>29</v>
      </c>
      <c r="M333" s="39" t="s">
        <v>1007</v>
      </c>
      <c r="N333" s="39" t="s">
        <v>1008</v>
      </c>
      <c r="O333" s="38" t="s">
        <v>29</v>
      </c>
      <c r="P333" s="39" t="s">
        <v>1008</v>
      </c>
      <c r="Q333" s="39" t="s">
        <v>1009</v>
      </c>
      <c r="R333" s="65">
        <v>1</v>
      </c>
      <c r="S333" s="65">
        <v>1</v>
      </c>
      <c r="T333" s="1"/>
      <c r="U333" s="1">
        <v>0</v>
      </c>
      <c r="V333" s="1">
        <v>0</v>
      </c>
      <c r="W333" t="s">
        <v>95</v>
      </c>
    </row>
    <row r="334" spans="1:23" ht="33.75" x14ac:dyDescent="0.2">
      <c r="A334" t="s">
        <v>160</v>
      </c>
      <c r="B334" s="38" t="s">
        <v>983</v>
      </c>
      <c r="C334" s="39" t="s">
        <v>984</v>
      </c>
      <c r="D334" s="43" t="s">
        <v>985</v>
      </c>
      <c r="E334" s="43" t="s">
        <v>986</v>
      </c>
      <c r="F334" s="1">
        <v>412161.14</v>
      </c>
      <c r="G334" s="55">
        <v>391874.21195258468</v>
      </c>
      <c r="H334" s="55">
        <v>379050.52634903591</v>
      </c>
      <c r="I334" s="1">
        <v>0</v>
      </c>
      <c r="J334" s="1">
        <v>379050.52</v>
      </c>
      <c r="K334" s="1" t="s">
        <v>91</v>
      </c>
      <c r="L334" s="38" t="s">
        <v>30</v>
      </c>
      <c r="M334" s="39" t="s">
        <v>1010</v>
      </c>
      <c r="N334" s="39" t="s">
        <v>1011</v>
      </c>
      <c r="O334" s="38" t="s">
        <v>30</v>
      </c>
      <c r="P334" s="39" t="s">
        <v>1011</v>
      </c>
      <c r="Q334" s="39" t="s">
        <v>1012</v>
      </c>
      <c r="R334" s="65">
        <v>1</v>
      </c>
      <c r="S334" s="65">
        <v>1</v>
      </c>
      <c r="T334" s="1"/>
      <c r="U334" s="1">
        <v>0</v>
      </c>
      <c r="V334" s="1">
        <v>0</v>
      </c>
      <c r="W334" t="s">
        <v>95</v>
      </c>
    </row>
    <row r="335" spans="1:23" ht="45" x14ac:dyDescent="0.2">
      <c r="A335" t="s">
        <v>160</v>
      </c>
      <c r="B335" s="38" t="s">
        <v>983</v>
      </c>
      <c r="C335" s="39" t="s">
        <v>984</v>
      </c>
      <c r="D335" s="43" t="s">
        <v>985</v>
      </c>
      <c r="E335" s="43" t="s">
        <v>986</v>
      </c>
      <c r="F335" s="1">
        <v>176640.5</v>
      </c>
      <c r="G335" s="55">
        <v>167946.10170286923</v>
      </c>
      <c r="H335" s="55">
        <v>162450.2360886251</v>
      </c>
      <c r="I335" s="1">
        <v>0</v>
      </c>
      <c r="J335" s="1">
        <v>162450.23999999999</v>
      </c>
      <c r="K335" s="1" t="s">
        <v>91</v>
      </c>
      <c r="L335" s="38" t="s">
        <v>30</v>
      </c>
      <c r="M335" s="39" t="s">
        <v>1013</v>
      </c>
      <c r="N335" s="39" t="s">
        <v>1014</v>
      </c>
      <c r="O335" s="38" t="s">
        <v>30</v>
      </c>
      <c r="P335" s="39" t="s">
        <v>1014</v>
      </c>
      <c r="Q335" s="39" t="s">
        <v>1013</v>
      </c>
      <c r="R335" s="65">
        <v>0.5</v>
      </c>
      <c r="S335" s="65">
        <v>0.5</v>
      </c>
      <c r="T335" s="65">
        <v>1</v>
      </c>
      <c r="U335" s="1">
        <v>3</v>
      </c>
      <c r="V335" s="1">
        <v>3</v>
      </c>
      <c r="W335" t="s">
        <v>95</v>
      </c>
    </row>
    <row r="336" spans="1:23" ht="45" x14ac:dyDescent="0.2">
      <c r="A336" t="s">
        <v>160</v>
      </c>
      <c r="B336" s="38" t="s">
        <v>1015</v>
      </c>
      <c r="C336" s="39" t="s">
        <v>1016</v>
      </c>
      <c r="D336" s="43" t="s">
        <v>1017</v>
      </c>
      <c r="E336" s="43" t="s">
        <v>1018</v>
      </c>
      <c r="F336" s="1">
        <v>894296.98</v>
      </c>
      <c r="G336" s="47">
        <v>990000.49</v>
      </c>
      <c r="H336" s="50">
        <v>910983.72</v>
      </c>
      <c r="I336" s="1">
        <v>0</v>
      </c>
      <c r="J336" s="1">
        <v>910983.72</v>
      </c>
      <c r="K336" s="1" t="s">
        <v>91</v>
      </c>
      <c r="L336" s="38" t="s">
        <v>27</v>
      </c>
      <c r="M336" s="39" t="s">
        <v>1019</v>
      </c>
      <c r="N336" s="39" t="s">
        <v>232</v>
      </c>
      <c r="O336" s="38" t="s">
        <v>27</v>
      </c>
      <c r="P336" s="39" t="s">
        <v>93</v>
      </c>
      <c r="Q336" s="39" t="s">
        <v>447</v>
      </c>
      <c r="R336" s="1"/>
      <c r="S336" s="1"/>
      <c r="T336" s="1"/>
      <c r="U336" s="1"/>
      <c r="V336" s="1"/>
      <c r="W336" t="s">
        <v>95</v>
      </c>
    </row>
    <row r="337" spans="1:23" ht="67.5" x14ac:dyDescent="0.2">
      <c r="A337" t="s">
        <v>160</v>
      </c>
      <c r="B337" s="38" t="s">
        <v>1015</v>
      </c>
      <c r="C337" s="39" t="s">
        <v>1016</v>
      </c>
      <c r="D337" s="43" t="s">
        <v>1017</v>
      </c>
      <c r="E337" s="43" t="s">
        <v>1018</v>
      </c>
      <c r="F337" s="1">
        <v>894296.98</v>
      </c>
      <c r="G337" s="47">
        <v>990000.49</v>
      </c>
      <c r="H337" s="50">
        <v>910983.72</v>
      </c>
      <c r="I337" s="1">
        <v>0</v>
      </c>
      <c r="J337" s="1">
        <v>910983.72</v>
      </c>
      <c r="K337" s="1" t="s">
        <v>91</v>
      </c>
      <c r="L337" s="38" t="s">
        <v>96</v>
      </c>
      <c r="M337" s="39" t="s">
        <v>1020</v>
      </c>
      <c r="N337" s="39" t="s">
        <v>1021</v>
      </c>
      <c r="O337" s="38" t="s">
        <v>96</v>
      </c>
      <c r="P337" s="39" t="s">
        <v>1021</v>
      </c>
      <c r="Q337" s="39" t="s">
        <v>1020</v>
      </c>
      <c r="R337" s="65">
        <v>0.9</v>
      </c>
      <c r="S337" s="65">
        <v>0.9</v>
      </c>
      <c r="T337" s="1">
        <f>+(267/260)*100</f>
        <v>102.69230769230768</v>
      </c>
      <c r="U337" s="1">
        <v>267</v>
      </c>
      <c r="V337" s="1">
        <v>260</v>
      </c>
      <c r="W337" t="s">
        <v>95</v>
      </c>
    </row>
    <row r="338" spans="1:23" ht="45" x14ac:dyDescent="0.2">
      <c r="A338" t="s">
        <v>160</v>
      </c>
      <c r="B338" s="38" t="s">
        <v>1015</v>
      </c>
      <c r="C338" s="39" t="s">
        <v>1016</v>
      </c>
      <c r="D338" s="43" t="s">
        <v>1017</v>
      </c>
      <c r="E338" s="43" t="s">
        <v>1018</v>
      </c>
      <c r="F338" s="1">
        <v>409968.62</v>
      </c>
      <c r="G338" s="1">
        <v>453841.55796279642</v>
      </c>
      <c r="H338" s="50">
        <v>417618.24861676979</v>
      </c>
      <c r="I338" s="1">
        <v>0</v>
      </c>
      <c r="J338" s="1">
        <v>417618.25</v>
      </c>
      <c r="K338" s="1" t="s">
        <v>91</v>
      </c>
      <c r="L338" s="38" t="s">
        <v>29</v>
      </c>
      <c r="M338" s="39" t="s">
        <v>1022</v>
      </c>
      <c r="N338" s="39" t="s">
        <v>1023</v>
      </c>
      <c r="O338" s="38" t="s">
        <v>29</v>
      </c>
      <c r="P338" s="39" t="s">
        <v>931</v>
      </c>
      <c r="Q338" s="39" t="s">
        <v>1024</v>
      </c>
      <c r="R338" s="65">
        <v>0.9</v>
      </c>
      <c r="S338" s="65">
        <v>0.9</v>
      </c>
      <c r="T338" s="1">
        <f>+(256/304)*100</f>
        <v>84.210526315789465</v>
      </c>
      <c r="U338" s="1">
        <v>256</v>
      </c>
      <c r="V338" s="1">
        <v>304</v>
      </c>
      <c r="W338" t="s">
        <v>95</v>
      </c>
    </row>
    <row r="339" spans="1:23" ht="45" x14ac:dyDescent="0.2">
      <c r="A339" t="s">
        <v>160</v>
      </c>
      <c r="B339" s="38" t="s">
        <v>1015</v>
      </c>
      <c r="C339" s="39" t="s">
        <v>1016</v>
      </c>
      <c r="D339" s="43" t="s">
        <v>1017</v>
      </c>
      <c r="E339" s="43" t="s">
        <v>1018</v>
      </c>
      <c r="F339" s="1">
        <v>409968.62</v>
      </c>
      <c r="G339" s="1">
        <v>453841.55796279642</v>
      </c>
      <c r="H339" s="50">
        <v>417618.24861676979</v>
      </c>
      <c r="I339" s="1">
        <v>0</v>
      </c>
      <c r="J339" s="1">
        <v>417618.25</v>
      </c>
      <c r="K339" s="1" t="s">
        <v>91</v>
      </c>
      <c r="L339" s="38" t="s">
        <v>30</v>
      </c>
      <c r="M339" s="58" t="s">
        <v>1025</v>
      </c>
      <c r="N339" s="39" t="s">
        <v>1026</v>
      </c>
      <c r="O339" s="38" t="s">
        <v>30</v>
      </c>
      <c r="P339" s="39" t="s">
        <v>1026</v>
      </c>
      <c r="Q339" s="39" t="s">
        <v>1027</v>
      </c>
      <c r="R339" s="65">
        <v>0.9</v>
      </c>
      <c r="S339" s="65">
        <v>0.9</v>
      </c>
      <c r="T339" s="1" t="s">
        <v>1217</v>
      </c>
      <c r="U339" s="1">
        <v>256</v>
      </c>
      <c r="V339" s="1">
        <v>304</v>
      </c>
      <c r="W339" t="s">
        <v>95</v>
      </c>
    </row>
    <row r="340" spans="1:23" ht="33.75" x14ac:dyDescent="0.2">
      <c r="A340" t="s">
        <v>160</v>
      </c>
      <c r="B340" s="38" t="s">
        <v>1015</v>
      </c>
      <c r="C340" s="39" t="s">
        <v>1016</v>
      </c>
      <c r="D340" s="43" t="s">
        <v>1017</v>
      </c>
      <c r="E340" s="43" t="s">
        <v>1018</v>
      </c>
      <c r="F340" s="1">
        <v>173414</v>
      </c>
      <c r="G340" s="1">
        <v>191971.96100657748</v>
      </c>
      <c r="H340" s="50">
        <v>176649.74203544777</v>
      </c>
      <c r="I340" s="1">
        <v>0</v>
      </c>
      <c r="J340" s="1">
        <v>176649.74</v>
      </c>
      <c r="K340" s="1" t="s">
        <v>91</v>
      </c>
      <c r="L340" s="38" t="s">
        <v>29</v>
      </c>
      <c r="M340" s="39" t="s">
        <v>1028</v>
      </c>
      <c r="N340" s="39" t="s">
        <v>1029</v>
      </c>
      <c r="O340" s="38" t="s">
        <v>29</v>
      </c>
      <c r="P340" s="39" t="s">
        <v>1029</v>
      </c>
      <c r="Q340" s="39" t="s">
        <v>1030</v>
      </c>
      <c r="R340" s="65">
        <v>0.9</v>
      </c>
      <c r="S340" s="65">
        <v>0.9</v>
      </c>
      <c r="T340" s="65">
        <v>1</v>
      </c>
      <c r="U340" s="1">
        <v>12</v>
      </c>
      <c r="V340" s="1">
        <v>12</v>
      </c>
      <c r="W340" t="s">
        <v>95</v>
      </c>
    </row>
    <row r="341" spans="1:23" ht="56.25" x14ac:dyDescent="0.2">
      <c r="A341" t="s">
        <v>160</v>
      </c>
      <c r="B341" s="38" t="s">
        <v>1015</v>
      </c>
      <c r="C341" s="39" t="s">
        <v>1016</v>
      </c>
      <c r="D341" s="43" t="s">
        <v>1017</v>
      </c>
      <c r="E341" s="43" t="s">
        <v>1018</v>
      </c>
      <c r="F341" s="1">
        <v>173414</v>
      </c>
      <c r="G341" s="1">
        <v>191971.96100657748</v>
      </c>
      <c r="H341" s="50">
        <v>176649.74203544777</v>
      </c>
      <c r="I341" s="1">
        <v>0</v>
      </c>
      <c r="J341" s="1">
        <v>176649.74</v>
      </c>
      <c r="K341" s="1" t="s">
        <v>91</v>
      </c>
      <c r="L341" s="38" t="s">
        <v>30</v>
      </c>
      <c r="M341" s="39" t="s">
        <v>1031</v>
      </c>
      <c r="N341" s="39" t="s">
        <v>1029</v>
      </c>
      <c r="O341" s="38" t="s">
        <v>30</v>
      </c>
      <c r="P341" s="39" t="s">
        <v>1032</v>
      </c>
      <c r="Q341" s="39" t="s">
        <v>1031</v>
      </c>
      <c r="R341" s="65">
        <v>0.9</v>
      </c>
      <c r="S341" s="65">
        <v>0.9</v>
      </c>
      <c r="T341" s="65">
        <v>1</v>
      </c>
      <c r="U341" s="1">
        <v>12</v>
      </c>
      <c r="V341" s="1">
        <v>12</v>
      </c>
      <c r="W341" t="s">
        <v>95</v>
      </c>
    </row>
    <row r="342" spans="1:23" ht="45" x14ac:dyDescent="0.2">
      <c r="A342" t="s">
        <v>160</v>
      </c>
      <c r="B342" s="38" t="s">
        <v>1015</v>
      </c>
      <c r="C342" s="39" t="s">
        <v>1016</v>
      </c>
      <c r="D342" s="43" t="s">
        <v>1017</v>
      </c>
      <c r="E342" s="43" t="s">
        <v>1018</v>
      </c>
      <c r="F342" s="1">
        <v>203000</v>
      </c>
      <c r="G342" s="1">
        <v>224724.11733963364</v>
      </c>
      <c r="H342" s="50">
        <v>206787.78895127209</v>
      </c>
      <c r="I342" s="1">
        <v>0</v>
      </c>
      <c r="J342" s="1">
        <v>206787.79</v>
      </c>
      <c r="K342" s="1" t="s">
        <v>91</v>
      </c>
      <c r="L342" s="38" t="s">
        <v>29</v>
      </c>
      <c r="M342" s="39" t="s">
        <v>1033</v>
      </c>
      <c r="N342" s="39" t="s">
        <v>1034</v>
      </c>
      <c r="O342" s="38" t="s">
        <v>29</v>
      </c>
      <c r="P342" s="39" t="s">
        <v>1034</v>
      </c>
      <c r="Q342" s="39" t="s">
        <v>1035</v>
      </c>
      <c r="R342" s="65">
        <v>0.8</v>
      </c>
      <c r="S342" s="65">
        <v>0.8</v>
      </c>
      <c r="T342" s="65">
        <v>1</v>
      </c>
      <c r="U342" s="1">
        <v>165</v>
      </c>
      <c r="V342" s="1">
        <v>165</v>
      </c>
      <c r="W342" t="s">
        <v>95</v>
      </c>
    </row>
    <row r="343" spans="1:23" ht="56.25" x14ac:dyDescent="0.2">
      <c r="A343" t="s">
        <v>160</v>
      </c>
      <c r="B343" s="38" t="s">
        <v>1015</v>
      </c>
      <c r="C343" s="39" t="s">
        <v>1016</v>
      </c>
      <c r="D343" s="43" t="s">
        <v>1017</v>
      </c>
      <c r="E343" s="43" t="s">
        <v>1018</v>
      </c>
      <c r="F343" s="1">
        <v>203000</v>
      </c>
      <c r="G343" s="1">
        <v>224724.11733963364</v>
      </c>
      <c r="H343" s="50">
        <v>206787.78895127209</v>
      </c>
      <c r="I343" s="1">
        <v>0</v>
      </c>
      <c r="J343" s="1">
        <v>206787.79</v>
      </c>
      <c r="K343" s="1" t="s">
        <v>91</v>
      </c>
      <c r="L343" s="38" t="s">
        <v>30</v>
      </c>
      <c r="M343" s="39" t="s">
        <v>1036</v>
      </c>
      <c r="N343" s="39" t="s">
        <v>1037</v>
      </c>
      <c r="O343" s="38" t="s">
        <v>30</v>
      </c>
      <c r="P343" s="39" t="s">
        <v>1037</v>
      </c>
      <c r="Q343" s="39" t="s">
        <v>1038</v>
      </c>
      <c r="R343" s="65">
        <v>1</v>
      </c>
      <c r="S343" s="65">
        <v>1</v>
      </c>
      <c r="T343" s="65">
        <v>1</v>
      </c>
      <c r="U343" s="1">
        <v>84</v>
      </c>
      <c r="V343" s="1">
        <v>84</v>
      </c>
      <c r="W343" t="s">
        <v>95</v>
      </c>
    </row>
    <row r="344" spans="1:23" ht="56.25" x14ac:dyDescent="0.2">
      <c r="A344" t="s">
        <v>160</v>
      </c>
      <c r="B344" s="38" t="s">
        <v>1015</v>
      </c>
      <c r="C344" s="39" t="s">
        <v>1016</v>
      </c>
      <c r="D344" s="43" t="s">
        <v>1017</v>
      </c>
      <c r="E344" s="43" t="s">
        <v>1018</v>
      </c>
      <c r="F344" s="1">
        <v>107914.36</v>
      </c>
      <c r="G344" s="1">
        <v>119462.85369099244</v>
      </c>
      <c r="H344" s="50">
        <v>109927.94039651034</v>
      </c>
      <c r="I344" s="1">
        <v>0</v>
      </c>
      <c r="J344" s="1">
        <v>109927.94</v>
      </c>
      <c r="K344" s="1" t="s">
        <v>91</v>
      </c>
      <c r="L344" s="38" t="s">
        <v>29</v>
      </c>
      <c r="M344" s="39" t="s">
        <v>1039</v>
      </c>
      <c r="N344" s="39" t="s">
        <v>1040</v>
      </c>
      <c r="O344" s="38" t="s">
        <v>29</v>
      </c>
      <c r="P344" s="39" t="s">
        <v>1041</v>
      </c>
      <c r="Q344" s="39" t="s">
        <v>1042</v>
      </c>
      <c r="R344" s="65">
        <v>0.9</v>
      </c>
      <c r="S344" s="65">
        <v>0.9</v>
      </c>
      <c r="T344" s="65">
        <v>1</v>
      </c>
      <c r="U344" s="1">
        <v>12</v>
      </c>
      <c r="V344" s="1">
        <v>12</v>
      </c>
      <c r="W344" t="s">
        <v>95</v>
      </c>
    </row>
    <row r="345" spans="1:23" ht="45" x14ac:dyDescent="0.2">
      <c r="A345" t="s">
        <v>160</v>
      </c>
      <c r="B345" s="38" t="s">
        <v>1015</v>
      </c>
      <c r="C345" s="39" t="s">
        <v>1016</v>
      </c>
      <c r="D345" s="43" t="s">
        <v>1017</v>
      </c>
      <c r="E345" s="43" t="s">
        <v>1018</v>
      </c>
      <c r="F345" s="1">
        <v>107914.36</v>
      </c>
      <c r="G345" s="1">
        <v>119462.85369099244</v>
      </c>
      <c r="H345" s="50">
        <v>109927.94039651034</v>
      </c>
      <c r="I345" s="1">
        <v>0</v>
      </c>
      <c r="J345" s="1">
        <v>109927.94</v>
      </c>
      <c r="K345" s="1" t="s">
        <v>91</v>
      </c>
      <c r="L345" s="38" t="s">
        <v>30</v>
      </c>
      <c r="M345" s="39" t="s">
        <v>1043</v>
      </c>
      <c r="N345" s="39" t="s">
        <v>1044</v>
      </c>
      <c r="O345" s="38" t="s">
        <v>30</v>
      </c>
      <c r="P345" s="39" t="s">
        <v>1045</v>
      </c>
      <c r="Q345" s="39" t="s">
        <v>1043</v>
      </c>
      <c r="R345" s="65">
        <v>0.9</v>
      </c>
      <c r="S345" s="65">
        <v>0.9</v>
      </c>
      <c r="T345" s="1">
        <f>+(12/28)*100</f>
        <v>42.857142857142854</v>
      </c>
      <c r="U345" s="1">
        <v>12</v>
      </c>
      <c r="V345" s="1">
        <v>28</v>
      </c>
      <c r="W345" t="s">
        <v>95</v>
      </c>
    </row>
    <row r="346" spans="1:23" ht="67.5" x14ac:dyDescent="0.2">
      <c r="A346" t="s">
        <v>160</v>
      </c>
      <c r="B346" s="38" t="s">
        <v>1046</v>
      </c>
      <c r="C346" s="39" t="s">
        <v>1047</v>
      </c>
      <c r="D346" s="43" t="s">
        <v>1048</v>
      </c>
      <c r="E346" s="43" t="s">
        <v>1049</v>
      </c>
      <c r="F346" s="1">
        <v>10591402.48</v>
      </c>
      <c r="G346" s="47">
        <v>21577965.239999998</v>
      </c>
      <c r="H346" s="50">
        <v>15839558.51</v>
      </c>
      <c r="I346" s="1">
        <v>985766.54</v>
      </c>
      <c r="J346" s="1">
        <v>14853791.970000001</v>
      </c>
      <c r="K346" s="1" t="s">
        <v>91</v>
      </c>
      <c r="L346" s="38" t="s">
        <v>27</v>
      </c>
      <c r="M346" s="58" t="s">
        <v>1050</v>
      </c>
      <c r="N346" s="39" t="s">
        <v>93</v>
      </c>
      <c r="O346" s="38" t="s">
        <v>27</v>
      </c>
      <c r="P346" s="39" t="s">
        <v>93</v>
      </c>
      <c r="Q346" s="39" t="s">
        <v>1051</v>
      </c>
      <c r="R346" s="1">
        <v>0</v>
      </c>
      <c r="S346" s="1">
        <v>0</v>
      </c>
      <c r="T346" s="1">
        <v>0</v>
      </c>
      <c r="U346" s="1">
        <v>0</v>
      </c>
      <c r="V346" s="1"/>
      <c r="W346" t="s">
        <v>95</v>
      </c>
    </row>
    <row r="347" spans="1:23" ht="45" x14ac:dyDescent="0.2">
      <c r="A347" t="s">
        <v>160</v>
      </c>
      <c r="B347" s="38" t="s">
        <v>1046</v>
      </c>
      <c r="C347" s="39" t="s">
        <v>1047</v>
      </c>
      <c r="D347" s="43" t="s">
        <v>1048</v>
      </c>
      <c r="E347" s="43" t="s">
        <v>1049</v>
      </c>
      <c r="F347" s="1">
        <v>10591402.48</v>
      </c>
      <c r="G347" s="47">
        <v>21577965.239999998</v>
      </c>
      <c r="H347" s="50">
        <v>15839558.51</v>
      </c>
      <c r="I347" s="1">
        <v>985766.54</v>
      </c>
      <c r="J347" s="1">
        <v>14853791.969999999</v>
      </c>
      <c r="K347" s="1" t="s">
        <v>91</v>
      </c>
      <c r="L347" s="38" t="s">
        <v>96</v>
      </c>
      <c r="M347" s="39" t="s">
        <v>1052</v>
      </c>
      <c r="N347" s="39" t="s">
        <v>93</v>
      </c>
      <c r="O347" s="38" t="s">
        <v>96</v>
      </c>
      <c r="P347" s="39" t="s">
        <v>93</v>
      </c>
      <c r="Q347" s="39" t="s">
        <v>1052</v>
      </c>
      <c r="R347" s="1">
        <v>0</v>
      </c>
      <c r="S347" s="1">
        <v>0</v>
      </c>
      <c r="T347" s="1">
        <v>0</v>
      </c>
      <c r="U347" s="1">
        <v>0</v>
      </c>
      <c r="V347" s="1"/>
      <c r="W347" t="s">
        <v>95</v>
      </c>
    </row>
    <row r="348" spans="1:23" ht="45" x14ac:dyDescent="0.2">
      <c r="A348" t="s">
        <v>160</v>
      </c>
      <c r="B348" s="38" t="s">
        <v>1046</v>
      </c>
      <c r="C348" s="39" t="s">
        <v>1047</v>
      </c>
      <c r="D348" s="43" t="s">
        <v>1048</v>
      </c>
      <c r="E348" s="43" t="s">
        <v>1049</v>
      </c>
      <c r="F348" s="1">
        <v>3530467.52</v>
      </c>
      <c r="G348" s="55">
        <v>7192655.1343282526</v>
      </c>
      <c r="H348" s="55">
        <v>5279852.8765469585</v>
      </c>
      <c r="I348" s="1">
        <v>328588.86000000004</v>
      </c>
      <c r="J348" s="1">
        <v>4951263.97</v>
      </c>
      <c r="K348" s="1" t="s">
        <v>91</v>
      </c>
      <c r="L348" s="38" t="s">
        <v>29</v>
      </c>
      <c r="M348" s="39" t="s">
        <v>1053</v>
      </c>
      <c r="N348" s="39" t="s">
        <v>1054</v>
      </c>
      <c r="O348" s="38" t="s">
        <v>29</v>
      </c>
      <c r="P348" s="39" t="s">
        <v>1055</v>
      </c>
      <c r="Q348" s="39" t="s">
        <v>1056</v>
      </c>
      <c r="R348" s="65">
        <v>1</v>
      </c>
      <c r="S348" s="1">
        <v>0</v>
      </c>
      <c r="T348" s="1">
        <v>0</v>
      </c>
      <c r="U348" s="1">
        <v>0</v>
      </c>
      <c r="V348" s="1"/>
      <c r="W348" t="s">
        <v>95</v>
      </c>
    </row>
    <row r="349" spans="1:23" ht="45" x14ac:dyDescent="0.2">
      <c r="A349" t="s">
        <v>160</v>
      </c>
      <c r="B349" s="38" t="s">
        <v>1046</v>
      </c>
      <c r="C349" s="39" t="s">
        <v>1047</v>
      </c>
      <c r="D349" s="43" t="s">
        <v>1048</v>
      </c>
      <c r="E349" s="43" t="s">
        <v>1049</v>
      </c>
      <c r="F349" s="1">
        <v>882616.88</v>
      </c>
      <c r="G349" s="55">
        <v>1798163.7835820632</v>
      </c>
      <c r="H349" s="55">
        <v>1319963.2191367396</v>
      </c>
      <c r="I349" s="1">
        <v>82147.22</v>
      </c>
      <c r="J349" s="1">
        <v>1237815.99</v>
      </c>
      <c r="K349" s="1" t="s">
        <v>91</v>
      </c>
      <c r="L349" s="38" t="s">
        <v>30</v>
      </c>
      <c r="M349" s="39" t="s">
        <v>1057</v>
      </c>
      <c r="N349" s="39" t="s">
        <v>1054</v>
      </c>
      <c r="O349" s="38" t="s">
        <v>30</v>
      </c>
      <c r="P349" s="39" t="s">
        <v>1058</v>
      </c>
      <c r="Q349" s="39" t="s">
        <v>1057</v>
      </c>
      <c r="R349" s="1">
        <v>0</v>
      </c>
      <c r="S349" s="1">
        <v>0</v>
      </c>
      <c r="T349" s="1">
        <v>0</v>
      </c>
      <c r="U349" s="1">
        <v>0</v>
      </c>
      <c r="V349" s="1"/>
      <c r="W349" t="s">
        <v>95</v>
      </c>
    </row>
    <row r="350" spans="1:23" ht="45" x14ac:dyDescent="0.2">
      <c r="A350" t="s">
        <v>160</v>
      </c>
      <c r="B350" s="38" t="s">
        <v>1046</v>
      </c>
      <c r="C350" s="39" t="s">
        <v>1047</v>
      </c>
      <c r="D350" s="43" t="s">
        <v>1048</v>
      </c>
      <c r="E350" s="43" t="s">
        <v>1049</v>
      </c>
      <c r="F350" s="1">
        <v>882616.88</v>
      </c>
      <c r="G350" s="55">
        <v>1798163.7835820632</v>
      </c>
      <c r="H350" s="55">
        <v>1319963.2191367396</v>
      </c>
      <c r="I350" s="1">
        <v>82147.22</v>
      </c>
      <c r="J350" s="1">
        <v>1237815.99</v>
      </c>
      <c r="K350" s="1" t="s">
        <v>91</v>
      </c>
      <c r="L350" s="38" t="s">
        <v>30</v>
      </c>
      <c r="M350" s="39" t="s">
        <v>1059</v>
      </c>
      <c r="N350" s="39" t="s">
        <v>1060</v>
      </c>
      <c r="O350" s="38" t="s">
        <v>30</v>
      </c>
      <c r="P350" s="39" t="s">
        <v>1054</v>
      </c>
      <c r="Q350" s="39" t="s">
        <v>1059</v>
      </c>
      <c r="R350" s="1">
        <v>0</v>
      </c>
      <c r="S350" s="1">
        <v>0</v>
      </c>
      <c r="T350" s="1">
        <v>0</v>
      </c>
      <c r="U350" s="1">
        <v>0</v>
      </c>
      <c r="V350" s="1"/>
      <c r="W350" t="s">
        <v>95</v>
      </c>
    </row>
    <row r="351" spans="1:23" ht="45" x14ac:dyDescent="0.2">
      <c r="A351" t="s">
        <v>160</v>
      </c>
      <c r="B351" s="38" t="s">
        <v>1046</v>
      </c>
      <c r="C351" s="39" t="s">
        <v>1047</v>
      </c>
      <c r="D351" s="43" t="s">
        <v>1048</v>
      </c>
      <c r="E351" s="43" t="s">
        <v>1049</v>
      </c>
      <c r="F351" s="1">
        <v>882616.88</v>
      </c>
      <c r="G351" s="55">
        <v>1798163.7835820632</v>
      </c>
      <c r="H351" s="55">
        <v>1319963.2191367396</v>
      </c>
      <c r="I351" s="1">
        <v>82147.210000000006</v>
      </c>
      <c r="J351" s="1">
        <v>1237815.99</v>
      </c>
      <c r="K351" s="1" t="s">
        <v>91</v>
      </c>
      <c r="L351" s="38" t="s">
        <v>30</v>
      </c>
      <c r="M351" s="39" t="s">
        <v>1061</v>
      </c>
      <c r="N351" s="39" t="s">
        <v>1054</v>
      </c>
      <c r="O351" s="38" t="s">
        <v>30</v>
      </c>
      <c r="P351" s="39" t="s">
        <v>1054</v>
      </c>
      <c r="Q351" s="39" t="s">
        <v>1061</v>
      </c>
      <c r="R351" s="1">
        <v>0</v>
      </c>
      <c r="S351" s="1">
        <v>0</v>
      </c>
      <c r="T351" s="1">
        <v>0</v>
      </c>
      <c r="U351" s="1">
        <v>0</v>
      </c>
      <c r="V351" s="1"/>
      <c r="W351" t="s">
        <v>95</v>
      </c>
    </row>
    <row r="352" spans="1:23" ht="45" x14ac:dyDescent="0.2">
      <c r="A352" t="s">
        <v>160</v>
      </c>
      <c r="B352" s="38" t="s">
        <v>1046</v>
      </c>
      <c r="C352" s="39" t="s">
        <v>1047</v>
      </c>
      <c r="D352" s="43" t="s">
        <v>1048</v>
      </c>
      <c r="E352" s="43" t="s">
        <v>1049</v>
      </c>
      <c r="F352" s="1">
        <v>882616.88</v>
      </c>
      <c r="G352" s="55">
        <v>1798163.7835820632</v>
      </c>
      <c r="H352" s="55">
        <v>1319963.2191367396</v>
      </c>
      <c r="I352" s="1">
        <v>82147.210000000006</v>
      </c>
      <c r="J352" s="1">
        <v>1237816</v>
      </c>
      <c r="K352" s="1" t="s">
        <v>91</v>
      </c>
      <c r="L352" s="38" t="s">
        <v>30</v>
      </c>
      <c r="M352" s="39" t="s">
        <v>1062</v>
      </c>
      <c r="N352" s="39" t="s">
        <v>1054</v>
      </c>
      <c r="O352" s="38" t="s">
        <v>30</v>
      </c>
      <c r="P352" s="39" t="s">
        <v>1054</v>
      </c>
      <c r="Q352" s="39" t="s">
        <v>1062</v>
      </c>
      <c r="R352" s="1">
        <v>0</v>
      </c>
      <c r="S352" s="1">
        <v>0</v>
      </c>
      <c r="T352" s="1">
        <v>0</v>
      </c>
      <c r="U352" s="1">
        <v>0</v>
      </c>
      <c r="V352" s="1"/>
      <c r="W352" t="s">
        <v>95</v>
      </c>
    </row>
    <row r="353" spans="1:23" ht="45" x14ac:dyDescent="0.2">
      <c r="A353" t="s">
        <v>160</v>
      </c>
      <c r="B353" s="38" t="s">
        <v>1046</v>
      </c>
      <c r="C353" s="39" t="s">
        <v>1047</v>
      </c>
      <c r="D353" s="43" t="s">
        <v>1048</v>
      </c>
      <c r="E353" s="43" t="s">
        <v>1049</v>
      </c>
      <c r="F353" s="1">
        <v>2647850.61</v>
      </c>
      <c r="G353" s="55">
        <v>5394491.2896269038</v>
      </c>
      <c r="H353" s="55">
        <v>3959889.61254489</v>
      </c>
      <c r="I353" s="1">
        <v>246441.63</v>
      </c>
      <c r="J353" s="1">
        <v>3713448</v>
      </c>
      <c r="K353" s="1" t="s">
        <v>91</v>
      </c>
      <c r="L353" s="38" t="s">
        <v>29</v>
      </c>
      <c r="M353" s="39" t="s">
        <v>1063</v>
      </c>
      <c r="N353" s="39" t="s">
        <v>1064</v>
      </c>
      <c r="O353" s="38" t="s">
        <v>29</v>
      </c>
      <c r="P353" s="39" t="s">
        <v>1054</v>
      </c>
      <c r="Q353" s="39" t="s">
        <v>1065</v>
      </c>
      <c r="R353" s="1">
        <v>0</v>
      </c>
      <c r="S353" s="1">
        <v>0</v>
      </c>
      <c r="T353" s="1">
        <v>0</v>
      </c>
      <c r="U353" s="1">
        <v>0</v>
      </c>
      <c r="V353" s="1"/>
      <c r="W353" t="s">
        <v>95</v>
      </c>
    </row>
    <row r="354" spans="1:23" ht="45" x14ac:dyDescent="0.2">
      <c r="A354" t="s">
        <v>160</v>
      </c>
      <c r="B354" s="38" t="s">
        <v>1046</v>
      </c>
      <c r="C354" s="39" t="s">
        <v>1047</v>
      </c>
      <c r="D354" s="43" t="s">
        <v>1048</v>
      </c>
      <c r="E354" s="43" t="s">
        <v>1049</v>
      </c>
      <c r="F354" s="1">
        <v>882616.87</v>
      </c>
      <c r="G354" s="55">
        <v>1798163.7632089679</v>
      </c>
      <c r="H354" s="55">
        <v>1319963.2041816299</v>
      </c>
      <c r="I354" s="1">
        <v>82147.210000000006</v>
      </c>
      <c r="J354" s="1">
        <v>1237816</v>
      </c>
      <c r="K354" s="1" t="s">
        <v>91</v>
      </c>
      <c r="L354" s="38" t="s">
        <v>30</v>
      </c>
      <c r="M354" s="39" t="s">
        <v>1066</v>
      </c>
      <c r="N354" s="39" t="s">
        <v>1054</v>
      </c>
      <c r="O354" s="38" t="s">
        <v>30</v>
      </c>
      <c r="P354" s="39" t="s">
        <v>1054</v>
      </c>
      <c r="Q354" s="39" t="s">
        <v>1066</v>
      </c>
      <c r="R354" s="1">
        <v>0</v>
      </c>
      <c r="S354" s="1">
        <v>0</v>
      </c>
      <c r="T354" s="1">
        <v>0</v>
      </c>
      <c r="U354" s="1">
        <v>0</v>
      </c>
      <c r="V354" s="1"/>
      <c r="W354" t="s">
        <v>95</v>
      </c>
    </row>
    <row r="355" spans="1:23" ht="45" x14ac:dyDescent="0.2">
      <c r="A355" t="s">
        <v>160</v>
      </c>
      <c r="B355" s="38" t="s">
        <v>1046</v>
      </c>
      <c r="C355" s="39" t="s">
        <v>1047</v>
      </c>
      <c r="D355" s="43" t="s">
        <v>1048</v>
      </c>
      <c r="E355" s="43" t="s">
        <v>1049</v>
      </c>
      <c r="F355" s="1">
        <v>882616.87</v>
      </c>
      <c r="G355" s="55">
        <v>1798163.7632089679</v>
      </c>
      <c r="H355" s="55">
        <v>1319963.2041816299</v>
      </c>
      <c r="I355" s="1">
        <v>82147.210000000006</v>
      </c>
      <c r="J355" s="1">
        <v>1237816</v>
      </c>
      <c r="K355" s="1" t="s">
        <v>91</v>
      </c>
      <c r="L355" s="38" t="s">
        <v>30</v>
      </c>
      <c r="M355" s="39" t="s">
        <v>1067</v>
      </c>
      <c r="N355" s="39" t="s">
        <v>1054</v>
      </c>
      <c r="O355" s="38" t="s">
        <v>30</v>
      </c>
      <c r="P355" s="39" t="s">
        <v>1054</v>
      </c>
      <c r="Q355" s="39" t="s">
        <v>1068</v>
      </c>
      <c r="R355" s="1">
        <v>0</v>
      </c>
      <c r="S355" s="1">
        <v>0</v>
      </c>
      <c r="T355" s="1">
        <v>0</v>
      </c>
      <c r="U355" s="1">
        <v>0</v>
      </c>
      <c r="V355" s="1"/>
      <c r="W355" t="s">
        <v>95</v>
      </c>
    </row>
    <row r="356" spans="1:23" ht="45" x14ac:dyDescent="0.2">
      <c r="A356" t="s">
        <v>160</v>
      </c>
      <c r="B356" s="38" t="s">
        <v>1046</v>
      </c>
      <c r="C356" s="39" t="s">
        <v>1047</v>
      </c>
      <c r="D356" s="43" t="s">
        <v>1048</v>
      </c>
      <c r="E356" s="43" t="s">
        <v>1049</v>
      </c>
      <c r="F356" s="1">
        <v>882616.87</v>
      </c>
      <c r="G356" s="55">
        <v>1798163.7632089679</v>
      </c>
      <c r="H356" s="55">
        <v>1319963.2041816299</v>
      </c>
      <c r="I356" s="1">
        <v>82147.210000000006</v>
      </c>
      <c r="J356" s="1">
        <v>1237816</v>
      </c>
      <c r="K356" s="1" t="s">
        <v>91</v>
      </c>
      <c r="L356" s="38" t="s">
        <v>30</v>
      </c>
      <c r="M356" s="39" t="s">
        <v>1069</v>
      </c>
      <c r="N356" s="39" t="s">
        <v>1054</v>
      </c>
      <c r="O356" s="38" t="s">
        <v>30</v>
      </c>
      <c r="P356" s="39" t="s">
        <v>1054</v>
      </c>
      <c r="Q356" s="39" t="s">
        <v>1070</v>
      </c>
      <c r="R356" s="1">
        <v>0</v>
      </c>
      <c r="S356" s="1">
        <v>0</v>
      </c>
      <c r="T356" s="1">
        <v>0</v>
      </c>
      <c r="U356" s="1">
        <v>0</v>
      </c>
      <c r="V356" s="1"/>
      <c r="W356" t="s">
        <v>95</v>
      </c>
    </row>
    <row r="357" spans="1:23" ht="45" x14ac:dyDescent="0.2">
      <c r="A357" t="s">
        <v>160</v>
      </c>
      <c r="B357" s="38" t="s">
        <v>1046</v>
      </c>
      <c r="C357" s="39" t="s">
        <v>1047</v>
      </c>
      <c r="D357" s="43" t="s">
        <v>1048</v>
      </c>
      <c r="E357" s="43" t="s">
        <v>1049</v>
      </c>
      <c r="F357" s="1">
        <v>4413084.3499999996</v>
      </c>
      <c r="G357" s="55">
        <v>8990818.8160448391</v>
      </c>
      <c r="H357" s="55">
        <v>6599816.020908149</v>
      </c>
      <c r="I357" s="1">
        <v>410736.05000000005</v>
      </c>
      <c r="J357" s="1">
        <v>6189080</v>
      </c>
      <c r="K357" s="1" t="s">
        <v>91</v>
      </c>
      <c r="L357" s="38" t="s">
        <v>29</v>
      </c>
      <c r="M357" s="39" t="s">
        <v>1071</v>
      </c>
      <c r="N357" s="39" t="s">
        <v>1060</v>
      </c>
      <c r="O357" s="38" t="s">
        <v>29</v>
      </c>
      <c r="P357" s="39" t="s">
        <v>1064</v>
      </c>
      <c r="Q357" s="39" t="s">
        <v>1072</v>
      </c>
      <c r="R357" s="1">
        <v>0</v>
      </c>
      <c r="S357" s="1">
        <v>0</v>
      </c>
      <c r="T357" s="1">
        <v>0</v>
      </c>
      <c r="U357" s="1">
        <v>0</v>
      </c>
      <c r="V357" s="1"/>
      <c r="W357" t="s">
        <v>95</v>
      </c>
    </row>
    <row r="358" spans="1:23" ht="45" x14ac:dyDescent="0.2">
      <c r="A358" t="s">
        <v>160</v>
      </c>
      <c r="B358" s="38" t="s">
        <v>1046</v>
      </c>
      <c r="C358" s="39" t="s">
        <v>1047</v>
      </c>
      <c r="D358" s="43" t="s">
        <v>1048</v>
      </c>
      <c r="E358" s="43" t="s">
        <v>1049</v>
      </c>
      <c r="F358" s="1">
        <v>882616.87</v>
      </c>
      <c r="G358" s="55">
        <v>1798163.7632089679</v>
      </c>
      <c r="H358" s="55">
        <v>1319963.2041816299</v>
      </c>
      <c r="I358" s="1">
        <v>82147.210000000006</v>
      </c>
      <c r="J358" s="1">
        <v>1237816</v>
      </c>
      <c r="K358" s="1" t="s">
        <v>91</v>
      </c>
      <c r="L358" s="38" t="s">
        <v>30</v>
      </c>
      <c r="M358" s="39" t="s">
        <v>1073</v>
      </c>
      <c r="N358" s="39" t="s">
        <v>1054</v>
      </c>
      <c r="O358" s="38" t="s">
        <v>30</v>
      </c>
      <c r="P358" s="39" t="s">
        <v>1054</v>
      </c>
      <c r="Q358" s="39" t="s">
        <v>1073</v>
      </c>
      <c r="R358" s="1">
        <v>0</v>
      </c>
      <c r="S358" s="1">
        <v>0</v>
      </c>
      <c r="T358" s="1">
        <v>0</v>
      </c>
      <c r="U358" s="1">
        <v>0</v>
      </c>
      <c r="V358" s="1"/>
      <c r="W358" t="s">
        <v>95</v>
      </c>
    </row>
    <row r="359" spans="1:23" ht="45" x14ac:dyDescent="0.2">
      <c r="A359" t="s">
        <v>160</v>
      </c>
      <c r="B359" s="38" t="s">
        <v>1046</v>
      </c>
      <c r="C359" s="39" t="s">
        <v>1047</v>
      </c>
      <c r="D359" s="43" t="s">
        <v>1048</v>
      </c>
      <c r="E359" s="43" t="s">
        <v>1049</v>
      </c>
      <c r="F359" s="1">
        <v>882616.87</v>
      </c>
      <c r="G359" s="55">
        <v>1798163.7632089679</v>
      </c>
      <c r="H359" s="55">
        <v>1319963.2041816299</v>
      </c>
      <c r="I359" s="1">
        <v>82147.210000000006</v>
      </c>
      <c r="J359" s="1">
        <v>1237816</v>
      </c>
      <c r="K359" s="1" t="s">
        <v>91</v>
      </c>
      <c r="L359" s="38" t="s">
        <v>30</v>
      </c>
      <c r="M359" s="39" t="s">
        <v>1074</v>
      </c>
      <c r="N359" s="39" t="s">
        <v>1054</v>
      </c>
      <c r="O359" s="38" t="s">
        <v>30</v>
      </c>
      <c r="P359" s="39" t="s">
        <v>1054</v>
      </c>
      <c r="Q359" s="39" t="s">
        <v>1075</v>
      </c>
      <c r="R359" s="1">
        <v>0</v>
      </c>
      <c r="S359" s="1">
        <v>0</v>
      </c>
      <c r="T359" s="1">
        <v>0</v>
      </c>
      <c r="U359" s="1">
        <v>0</v>
      </c>
      <c r="V359" s="1"/>
      <c r="W359" t="s">
        <v>95</v>
      </c>
    </row>
    <row r="360" spans="1:23" ht="45" x14ac:dyDescent="0.2">
      <c r="A360" t="s">
        <v>160</v>
      </c>
      <c r="B360" s="38" t="s">
        <v>1046</v>
      </c>
      <c r="C360" s="39" t="s">
        <v>1047</v>
      </c>
      <c r="D360" s="43" t="s">
        <v>1048</v>
      </c>
      <c r="E360" s="43" t="s">
        <v>1049</v>
      </c>
      <c r="F360" s="1">
        <v>882616.87</v>
      </c>
      <c r="G360" s="55">
        <v>1798163.7632089679</v>
      </c>
      <c r="H360" s="55">
        <v>1319963.2041816299</v>
      </c>
      <c r="I360" s="1">
        <v>82147.210000000006</v>
      </c>
      <c r="J360" s="1">
        <v>1237816</v>
      </c>
      <c r="K360" s="1" t="s">
        <v>91</v>
      </c>
      <c r="L360" s="38" t="s">
        <v>30</v>
      </c>
      <c r="M360" s="39" t="s">
        <v>1076</v>
      </c>
      <c r="N360" s="39" t="s">
        <v>1054</v>
      </c>
      <c r="O360" s="38" t="s">
        <v>30</v>
      </c>
      <c r="P360" s="39" t="s">
        <v>1054</v>
      </c>
      <c r="Q360" s="39" t="s">
        <v>1077</v>
      </c>
      <c r="R360" s="1">
        <v>0</v>
      </c>
      <c r="S360" s="1">
        <v>0</v>
      </c>
      <c r="T360" s="1">
        <v>0</v>
      </c>
      <c r="U360" s="1">
        <v>0</v>
      </c>
      <c r="V360" s="1"/>
      <c r="W360" t="s">
        <v>95</v>
      </c>
    </row>
    <row r="361" spans="1:23" ht="45" x14ac:dyDescent="0.2">
      <c r="A361" t="s">
        <v>160</v>
      </c>
      <c r="B361" s="38" t="s">
        <v>1046</v>
      </c>
      <c r="C361" s="39" t="s">
        <v>1047</v>
      </c>
      <c r="D361" s="43" t="s">
        <v>1048</v>
      </c>
      <c r="E361" s="43" t="s">
        <v>1049</v>
      </c>
      <c r="F361" s="1">
        <v>882616.87</v>
      </c>
      <c r="G361" s="55">
        <v>1798163.7632089679</v>
      </c>
      <c r="H361" s="55">
        <v>1319963.2041816299</v>
      </c>
      <c r="I361" s="1">
        <v>82147.210000000006</v>
      </c>
      <c r="J361" s="1">
        <v>1237816</v>
      </c>
      <c r="K361" s="1" t="s">
        <v>91</v>
      </c>
      <c r="L361" s="38" t="s">
        <v>30</v>
      </c>
      <c r="M361" s="39" t="s">
        <v>1078</v>
      </c>
      <c r="N361" s="39" t="s">
        <v>1054</v>
      </c>
      <c r="O361" s="38" t="s">
        <v>30</v>
      </c>
      <c r="P361" s="39" t="s">
        <v>1054</v>
      </c>
      <c r="Q361" s="39" t="s">
        <v>1079</v>
      </c>
      <c r="R361" s="1">
        <v>0</v>
      </c>
      <c r="S361" s="1">
        <v>0</v>
      </c>
      <c r="T361" s="1">
        <v>0</v>
      </c>
      <c r="U361" s="1">
        <v>0</v>
      </c>
      <c r="V361" s="1"/>
      <c r="W361" t="s">
        <v>95</v>
      </c>
    </row>
    <row r="362" spans="1:23" ht="45" x14ac:dyDescent="0.2">
      <c r="A362" t="s">
        <v>160</v>
      </c>
      <c r="B362" s="38" t="s">
        <v>1046</v>
      </c>
      <c r="C362" s="39" t="s">
        <v>1047</v>
      </c>
      <c r="D362" s="43" t="s">
        <v>1048</v>
      </c>
      <c r="E362" s="43" t="s">
        <v>1049</v>
      </c>
      <c r="F362" s="1">
        <v>882616.87</v>
      </c>
      <c r="G362" s="55">
        <v>1798163.7632089679</v>
      </c>
      <c r="H362" s="55">
        <v>1319963.2041816299</v>
      </c>
      <c r="I362" s="1">
        <v>82147.210000000006</v>
      </c>
      <c r="J362" s="1">
        <v>1237816</v>
      </c>
      <c r="K362" s="1" t="s">
        <v>91</v>
      </c>
      <c r="L362" s="38" t="s">
        <v>30</v>
      </c>
      <c r="M362" s="39" t="s">
        <v>1080</v>
      </c>
      <c r="N362" s="39" t="s">
        <v>1054</v>
      </c>
      <c r="O362" s="38" t="s">
        <v>30</v>
      </c>
      <c r="P362" s="39" t="s">
        <v>1054</v>
      </c>
      <c r="Q362" s="39" t="s">
        <v>1081</v>
      </c>
      <c r="R362" s="1">
        <v>0</v>
      </c>
      <c r="S362" s="1">
        <v>0</v>
      </c>
      <c r="T362" s="1">
        <v>0</v>
      </c>
      <c r="U362" s="1">
        <v>0</v>
      </c>
      <c r="V362" s="1"/>
      <c r="W362" t="s">
        <v>95</v>
      </c>
    </row>
    <row r="363" spans="1:23" ht="45" x14ac:dyDescent="0.2">
      <c r="A363" t="s">
        <v>160</v>
      </c>
      <c r="B363" s="38" t="s">
        <v>1082</v>
      </c>
      <c r="C363" s="39" t="s">
        <v>1083</v>
      </c>
      <c r="D363" s="43" t="s">
        <v>1084</v>
      </c>
      <c r="E363" s="43" t="s">
        <v>1085</v>
      </c>
      <c r="F363" s="1">
        <v>2191323.4</v>
      </c>
      <c r="G363" s="47">
        <v>2712797.28</v>
      </c>
      <c r="H363" s="50">
        <v>2257150.2799999998</v>
      </c>
      <c r="I363" s="1">
        <v>1566</v>
      </c>
      <c r="J363" s="1">
        <v>2255584.2799999998</v>
      </c>
      <c r="K363" s="1" t="s">
        <v>91</v>
      </c>
      <c r="L363" s="38" t="s">
        <v>27</v>
      </c>
      <c r="M363" s="39" t="s">
        <v>1086</v>
      </c>
      <c r="N363" s="39" t="s">
        <v>232</v>
      </c>
      <c r="O363" s="38" t="s">
        <v>27</v>
      </c>
      <c r="P363" s="39" t="s">
        <v>232</v>
      </c>
      <c r="Q363" s="39" t="s">
        <v>265</v>
      </c>
      <c r="R363" s="1"/>
      <c r="S363" s="1"/>
      <c r="T363" s="1"/>
      <c r="U363" s="1"/>
      <c r="V363" s="1"/>
      <c r="W363" t="s">
        <v>95</v>
      </c>
    </row>
    <row r="364" spans="1:23" ht="90" x14ac:dyDescent="0.2">
      <c r="A364" t="s">
        <v>160</v>
      </c>
      <c r="B364" s="38" t="s">
        <v>1082</v>
      </c>
      <c r="C364" s="39" t="s">
        <v>1083</v>
      </c>
      <c r="D364" s="43" t="s">
        <v>1084</v>
      </c>
      <c r="E364" s="43" t="s">
        <v>1085</v>
      </c>
      <c r="F364" s="1">
        <v>2191323.4</v>
      </c>
      <c r="G364" s="47">
        <v>2712797.28</v>
      </c>
      <c r="H364" s="50">
        <v>2257150.2799999998</v>
      </c>
      <c r="I364" s="1">
        <v>1566</v>
      </c>
      <c r="J364" s="1">
        <v>2255584.2800000003</v>
      </c>
      <c r="K364" s="1" t="s">
        <v>91</v>
      </c>
      <c r="L364" s="38" t="s">
        <v>96</v>
      </c>
      <c r="M364" s="39" t="s">
        <v>1087</v>
      </c>
      <c r="N364" s="39" t="s">
        <v>1088</v>
      </c>
      <c r="O364" s="38" t="s">
        <v>96</v>
      </c>
      <c r="P364" s="39" t="s">
        <v>1089</v>
      </c>
      <c r="Q364" s="58" t="s">
        <v>1087</v>
      </c>
      <c r="R364" s="65">
        <v>1</v>
      </c>
      <c r="S364" s="65">
        <v>1</v>
      </c>
      <c r="T364" s="1">
        <v>0</v>
      </c>
      <c r="U364" s="1">
        <v>0</v>
      </c>
      <c r="V364" s="1"/>
      <c r="W364" t="s">
        <v>95</v>
      </c>
    </row>
    <row r="365" spans="1:23" ht="78.75" x14ac:dyDescent="0.2">
      <c r="A365" t="s">
        <v>160</v>
      </c>
      <c r="B365" s="38" t="s">
        <v>1082</v>
      </c>
      <c r="C365" s="39" t="s">
        <v>1083</v>
      </c>
      <c r="D365" s="43" t="s">
        <v>1084</v>
      </c>
      <c r="E365" s="43" t="s">
        <v>1085</v>
      </c>
      <c r="F365" s="1">
        <v>730441.14</v>
      </c>
      <c r="G365" s="55">
        <v>904265.76825314749</v>
      </c>
      <c r="H365" s="55">
        <v>752383.43353359855</v>
      </c>
      <c r="I365" s="1">
        <v>522</v>
      </c>
      <c r="J365" s="1">
        <v>751861.42</v>
      </c>
      <c r="K365" s="1" t="s">
        <v>91</v>
      </c>
      <c r="L365" s="38" t="s">
        <v>29</v>
      </c>
      <c r="M365" s="39" t="s">
        <v>1090</v>
      </c>
      <c r="N365" s="39" t="s">
        <v>1091</v>
      </c>
      <c r="O365" s="38" t="s">
        <v>29</v>
      </c>
      <c r="P365" s="39" t="s">
        <v>1092</v>
      </c>
      <c r="Q365" s="39" t="s">
        <v>1093</v>
      </c>
      <c r="R365" s="65">
        <v>1</v>
      </c>
      <c r="S365" s="65">
        <v>1</v>
      </c>
      <c r="T365" s="1">
        <v>0</v>
      </c>
      <c r="U365" s="1">
        <v>0</v>
      </c>
      <c r="V365" s="1"/>
      <c r="W365" t="s">
        <v>95</v>
      </c>
    </row>
    <row r="366" spans="1:23" ht="56.25" x14ac:dyDescent="0.2">
      <c r="A366" t="s">
        <v>160</v>
      </c>
      <c r="B366" s="38" t="s">
        <v>1082</v>
      </c>
      <c r="C366" s="39" t="s">
        <v>1083</v>
      </c>
      <c r="D366" s="43" t="s">
        <v>1084</v>
      </c>
      <c r="E366" s="43" t="s">
        <v>1085</v>
      </c>
      <c r="F366" s="1">
        <v>730441.14</v>
      </c>
      <c r="G366" s="55">
        <v>904265.76825314749</v>
      </c>
      <c r="H366" s="55">
        <v>752383.43353359855</v>
      </c>
      <c r="I366" s="1">
        <v>522</v>
      </c>
      <c r="J366" s="1">
        <v>751861.42</v>
      </c>
      <c r="K366" s="1" t="s">
        <v>91</v>
      </c>
      <c r="L366" s="38" t="s">
        <v>30</v>
      </c>
      <c r="M366" s="39" t="s">
        <v>1094</v>
      </c>
      <c r="N366" s="39" t="s">
        <v>1095</v>
      </c>
      <c r="O366" s="38" t="s">
        <v>30</v>
      </c>
      <c r="P366" s="39" t="s">
        <v>1096</v>
      </c>
      <c r="Q366" s="39" t="s">
        <v>1094</v>
      </c>
      <c r="R366" s="65">
        <v>1</v>
      </c>
      <c r="S366" s="65">
        <v>1</v>
      </c>
      <c r="T366" s="1">
        <v>0</v>
      </c>
      <c r="U366" s="1">
        <v>0</v>
      </c>
      <c r="V366" s="1"/>
      <c r="W366" t="s">
        <v>95</v>
      </c>
    </row>
    <row r="367" spans="1:23" ht="67.5" x14ac:dyDescent="0.2">
      <c r="A367" t="s">
        <v>160</v>
      </c>
      <c r="B367" s="38" t="s">
        <v>1082</v>
      </c>
      <c r="C367" s="39" t="s">
        <v>1083</v>
      </c>
      <c r="D367" s="43" t="s">
        <v>1084</v>
      </c>
      <c r="E367" s="43" t="s">
        <v>1085</v>
      </c>
      <c r="F367" s="1">
        <v>730441.13</v>
      </c>
      <c r="G367" s="55">
        <v>904265.75587342621</v>
      </c>
      <c r="H367" s="55">
        <v>752383.42323320068</v>
      </c>
      <c r="I367" s="1">
        <v>522</v>
      </c>
      <c r="J367" s="1">
        <v>751861.43</v>
      </c>
      <c r="K367" s="1" t="s">
        <v>91</v>
      </c>
      <c r="L367" s="38" t="s">
        <v>29</v>
      </c>
      <c r="M367" s="39" t="s">
        <v>1097</v>
      </c>
      <c r="N367" s="39" t="s">
        <v>1092</v>
      </c>
      <c r="O367" s="38" t="s">
        <v>29</v>
      </c>
      <c r="P367" s="39" t="s">
        <v>1098</v>
      </c>
      <c r="Q367" s="39" t="s">
        <v>1099</v>
      </c>
      <c r="R367" s="65">
        <v>1</v>
      </c>
      <c r="S367" s="65">
        <v>1</v>
      </c>
      <c r="T367" s="1">
        <v>0</v>
      </c>
      <c r="U367" s="1">
        <v>0</v>
      </c>
      <c r="V367" s="1"/>
      <c r="W367" t="s">
        <v>95</v>
      </c>
    </row>
    <row r="368" spans="1:23" ht="78.75" x14ac:dyDescent="0.2">
      <c r="A368" t="s">
        <v>160</v>
      </c>
      <c r="B368" s="38" t="s">
        <v>1082</v>
      </c>
      <c r="C368" s="39" t="s">
        <v>1083</v>
      </c>
      <c r="D368" s="43" t="s">
        <v>1084</v>
      </c>
      <c r="E368" s="43" t="s">
        <v>1085</v>
      </c>
      <c r="F368" s="1">
        <v>730441.13</v>
      </c>
      <c r="G368" s="55">
        <v>904265.75587342621</v>
      </c>
      <c r="H368" s="55">
        <v>752383.42323320068</v>
      </c>
      <c r="I368" s="1">
        <v>522</v>
      </c>
      <c r="J368" s="1">
        <v>751861.43</v>
      </c>
      <c r="K368" s="1" t="s">
        <v>91</v>
      </c>
      <c r="L368" s="38" t="s">
        <v>30</v>
      </c>
      <c r="M368" s="39" t="s">
        <v>1100</v>
      </c>
      <c r="N368" s="39" t="s">
        <v>1095</v>
      </c>
      <c r="O368" s="38" t="s">
        <v>30</v>
      </c>
      <c r="P368" s="39" t="s">
        <v>1095</v>
      </c>
      <c r="Q368" s="39" t="s">
        <v>1101</v>
      </c>
      <c r="R368" s="65">
        <v>1</v>
      </c>
      <c r="S368" s="65">
        <v>1</v>
      </c>
      <c r="T368" s="1">
        <v>0</v>
      </c>
      <c r="U368" s="1">
        <v>0</v>
      </c>
      <c r="V368" s="1"/>
      <c r="W368" t="s">
        <v>95</v>
      </c>
    </row>
    <row r="369" spans="1:23" ht="78.75" x14ac:dyDescent="0.2">
      <c r="A369" t="s">
        <v>160</v>
      </c>
      <c r="B369" s="38" t="s">
        <v>1082</v>
      </c>
      <c r="C369" s="39" t="s">
        <v>1083</v>
      </c>
      <c r="D369" s="43" t="s">
        <v>1084</v>
      </c>
      <c r="E369" s="43" t="s">
        <v>1085</v>
      </c>
      <c r="F369" s="1">
        <v>730441.13</v>
      </c>
      <c r="G369" s="55">
        <v>904265.75587342621</v>
      </c>
      <c r="H369" s="55">
        <v>752383.42323320068</v>
      </c>
      <c r="I369" s="1">
        <v>522</v>
      </c>
      <c r="J369" s="1">
        <v>751861.43</v>
      </c>
      <c r="K369" s="1" t="s">
        <v>91</v>
      </c>
      <c r="L369" s="38" t="s">
        <v>29</v>
      </c>
      <c r="M369" s="39" t="s">
        <v>1102</v>
      </c>
      <c r="N369" s="39" t="s">
        <v>1103</v>
      </c>
      <c r="O369" s="38" t="s">
        <v>29</v>
      </c>
      <c r="P369" s="39" t="s">
        <v>1104</v>
      </c>
      <c r="Q369" s="39" t="s">
        <v>1105</v>
      </c>
      <c r="R369" s="65">
        <v>1</v>
      </c>
      <c r="S369" s="65">
        <v>1</v>
      </c>
      <c r="T369" s="1">
        <v>0</v>
      </c>
      <c r="U369" s="1">
        <v>0</v>
      </c>
      <c r="V369" s="1"/>
      <c r="W369" t="s">
        <v>95</v>
      </c>
    </row>
    <row r="370" spans="1:23" ht="56.25" x14ac:dyDescent="0.2">
      <c r="A370" t="s">
        <v>160</v>
      </c>
      <c r="B370" s="38" t="s">
        <v>1082</v>
      </c>
      <c r="C370" s="39" t="s">
        <v>1083</v>
      </c>
      <c r="D370" s="43" t="s">
        <v>1084</v>
      </c>
      <c r="E370" s="43" t="s">
        <v>1085</v>
      </c>
      <c r="F370" s="1">
        <v>730441.13</v>
      </c>
      <c r="G370" s="55">
        <v>904265.75587342621</v>
      </c>
      <c r="H370" s="55">
        <v>752383.42323320068</v>
      </c>
      <c r="I370" s="1">
        <v>522</v>
      </c>
      <c r="J370" s="1">
        <v>751861.43</v>
      </c>
      <c r="K370" s="1" t="s">
        <v>91</v>
      </c>
      <c r="L370" s="38" t="s">
        <v>30</v>
      </c>
      <c r="M370" s="39" t="s">
        <v>1106</v>
      </c>
      <c r="N370" s="39" t="s">
        <v>1107</v>
      </c>
      <c r="O370" s="38" t="s">
        <v>30</v>
      </c>
      <c r="P370" s="39" t="s">
        <v>1095</v>
      </c>
      <c r="Q370" s="39" t="s">
        <v>1106</v>
      </c>
      <c r="R370" s="65">
        <v>1</v>
      </c>
      <c r="S370" s="65">
        <v>1</v>
      </c>
      <c r="T370" s="1">
        <v>0</v>
      </c>
      <c r="U370" s="1">
        <v>0</v>
      </c>
      <c r="V370" s="1"/>
      <c r="W370" t="s">
        <v>95</v>
      </c>
    </row>
    <row r="371" spans="1:23" ht="56.25" x14ac:dyDescent="0.2">
      <c r="A371" t="s">
        <v>160</v>
      </c>
      <c r="B371" s="38" t="s">
        <v>1108</v>
      </c>
      <c r="C371" s="39" t="s">
        <v>1109</v>
      </c>
      <c r="D371" s="43" t="s">
        <v>1084</v>
      </c>
      <c r="E371" s="43" t="s">
        <v>1110</v>
      </c>
      <c r="F371" s="1">
        <v>2211673.2799999998</v>
      </c>
      <c r="G371" s="47">
        <v>2186141.0099999998</v>
      </c>
      <c r="H371" s="50">
        <v>2076558.62</v>
      </c>
      <c r="I371" s="1">
        <v>2992.8</v>
      </c>
      <c r="J371" s="1">
        <v>2073565.82</v>
      </c>
      <c r="K371" s="1" t="s">
        <v>91</v>
      </c>
      <c r="L371" s="38" t="s">
        <v>27</v>
      </c>
      <c r="M371" s="39" t="s">
        <v>1111</v>
      </c>
      <c r="N371" s="39" t="s">
        <v>166</v>
      </c>
      <c r="O371" s="38" t="s">
        <v>27</v>
      </c>
      <c r="P371" s="39" t="s">
        <v>166</v>
      </c>
      <c r="Q371" s="39" t="s">
        <v>447</v>
      </c>
      <c r="R371" s="1"/>
      <c r="S371" s="1"/>
      <c r="T371" s="1"/>
      <c r="U371" s="1"/>
      <c r="V371" s="1"/>
      <c r="W371" t="s">
        <v>95</v>
      </c>
    </row>
    <row r="372" spans="1:23" ht="56.25" x14ac:dyDescent="0.2">
      <c r="A372" t="s">
        <v>160</v>
      </c>
      <c r="B372" s="38" t="s">
        <v>1108</v>
      </c>
      <c r="C372" s="39" t="s">
        <v>1109</v>
      </c>
      <c r="D372" s="43" t="s">
        <v>1084</v>
      </c>
      <c r="E372" s="43" t="s">
        <v>1110</v>
      </c>
      <c r="F372" s="1">
        <v>2211673.2799999998</v>
      </c>
      <c r="G372" s="47">
        <v>2186141.0099999998</v>
      </c>
      <c r="H372" s="50">
        <v>2076558.62</v>
      </c>
      <c r="I372" s="1">
        <v>2992.8</v>
      </c>
      <c r="J372" s="1">
        <v>2073565.82</v>
      </c>
      <c r="K372" s="1" t="s">
        <v>91</v>
      </c>
      <c r="L372" s="38" t="s">
        <v>96</v>
      </c>
      <c r="M372" s="39" t="s">
        <v>1112</v>
      </c>
      <c r="N372" s="39" t="s">
        <v>1113</v>
      </c>
      <c r="O372" s="38" t="s">
        <v>96</v>
      </c>
      <c r="P372" s="39" t="s">
        <v>1113</v>
      </c>
      <c r="Q372" s="39" t="s">
        <v>1112</v>
      </c>
      <c r="R372" s="65">
        <v>1</v>
      </c>
      <c r="S372" s="65">
        <v>1</v>
      </c>
      <c r="T372" s="65">
        <v>1</v>
      </c>
      <c r="U372" s="1">
        <v>187</v>
      </c>
      <c r="V372" s="1">
        <v>187</v>
      </c>
      <c r="W372" t="s">
        <v>95</v>
      </c>
    </row>
    <row r="373" spans="1:23" ht="45" x14ac:dyDescent="0.2">
      <c r="A373" t="s">
        <v>160</v>
      </c>
      <c r="B373" s="38" t="s">
        <v>1108</v>
      </c>
      <c r="C373" s="39" t="s">
        <v>1109</v>
      </c>
      <c r="D373" s="43" t="s">
        <v>1084</v>
      </c>
      <c r="E373" s="43" t="s">
        <v>1110</v>
      </c>
      <c r="F373" s="1">
        <v>552918.31999999995</v>
      </c>
      <c r="G373" s="55">
        <v>546535.25249999994</v>
      </c>
      <c r="H373" s="55">
        <v>519139.65500000003</v>
      </c>
      <c r="I373" s="1">
        <v>748.2</v>
      </c>
      <c r="J373" s="1">
        <v>518391.44</v>
      </c>
      <c r="K373" s="1" t="s">
        <v>91</v>
      </c>
      <c r="L373" s="38" t="s">
        <v>29</v>
      </c>
      <c r="M373" s="39" t="s">
        <v>1114</v>
      </c>
      <c r="N373" s="39" t="s">
        <v>1115</v>
      </c>
      <c r="O373" s="38" t="s">
        <v>29</v>
      </c>
      <c r="P373" s="39" t="s">
        <v>1116</v>
      </c>
      <c r="Q373" s="39" t="s">
        <v>1117</v>
      </c>
      <c r="R373" s="65">
        <v>1</v>
      </c>
      <c r="S373" s="65">
        <v>1</v>
      </c>
      <c r="T373" s="65">
        <v>1</v>
      </c>
      <c r="U373" s="1">
        <v>1</v>
      </c>
      <c r="V373" s="1">
        <v>1</v>
      </c>
      <c r="W373" t="s">
        <v>95</v>
      </c>
    </row>
    <row r="374" spans="1:23" ht="45" x14ac:dyDescent="0.2">
      <c r="A374" t="s">
        <v>160</v>
      </c>
      <c r="B374" s="38" t="s">
        <v>1108</v>
      </c>
      <c r="C374" s="39" t="s">
        <v>1109</v>
      </c>
      <c r="D374" s="43" t="s">
        <v>1084</v>
      </c>
      <c r="E374" s="43" t="s">
        <v>1110</v>
      </c>
      <c r="F374" s="1">
        <v>276459.15999999997</v>
      </c>
      <c r="G374" s="55">
        <v>273267.62624999997</v>
      </c>
      <c r="H374" s="55">
        <v>259569.82750000001</v>
      </c>
      <c r="I374" s="1">
        <v>374.1</v>
      </c>
      <c r="J374" s="1">
        <v>259195.72</v>
      </c>
      <c r="K374" s="1" t="s">
        <v>91</v>
      </c>
      <c r="L374" s="38" t="s">
        <v>30</v>
      </c>
      <c r="M374" s="39" t="s">
        <v>1118</v>
      </c>
      <c r="N374" s="39" t="s">
        <v>1119</v>
      </c>
      <c r="O374" s="38" t="s">
        <v>30</v>
      </c>
      <c r="P374" s="39" t="s">
        <v>1119</v>
      </c>
      <c r="Q374" s="39" t="s">
        <v>1120</v>
      </c>
      <c r="R374" s="65">
        <v>1</v>
      </c>
      <c r="S374" s="65">
        <v>1</v>
      </c>
      <c r="T374" s="1"/>
      <c r="U374" s="1">
        <v>20</v>
      </c>
      <c r="V374" s="1">
        <v>0</v>
      </c>
      <c r="W374" t="s">
        <v>95</v>
      </c>
    </row>
    <row r="375" spans="1:23" ht="45" x14ac:dyDescent="0.2">
      <c r="A375" t="s">
        <v>160</v>
      </c>
      <c r="B375" s="38" t="s">
        <v>1108</v>
      </c>
      <c r="C375" s="39" t="s">
        <v>1109</v>
      </c>
      <c r="D375" s="43" t="s">
        <v>1084</v>
      </c>
      <c r="E375" s="43" t="s">
        <v>1110</v>
      </c>
      <c r="F375" s="1">
        <v>276459.15999999997</v>
      </c>
      <c r="G375" s="55">
        <v>273267.62624999997</v>
      </c>
      <c r="H375" s="55">
        <v>259569.82750000001</v>
      </c>
      <c r="I375" s="1">
        <v>374.1</v>
      </c>
      <c r="J375" s="1">
        <v>259195.72</v>
      </c>
      <c r="K375" s="1" t="s">
        <v>91</v>
      </c>
      <c r="L375" s="38" t="s">
        <v>30</v>
      </c>
      <c r="M375" s="39" t="s">
        <v>1121</v>
      </c>
      <c r="N375" s="39" t="s">
        <v>1122</v>
      </c>
      <c r="O375" s="38" t="s">
        <v>30</v>
      </c>
      <c r="P375" s="39" t="s">
        <v>1123</v>
      </c>
      <c r="Q375" s="39" t="s">
        <v>1124</v>
      </c>
      <c r="R375" s="65">
        <v>1</v>
      </c>
      <c r="S375" s="65">
        <v>1</v>
      </c>
      <c r="T375" s="1"/>
      <c r="U375" s="1">
        <v>20</v>
      </c>
      <c r="V375" s="1">
        <v>0</v>
      </c>
      <c r="W375" t="s">
        <v>95</v>
      </c>
    </row>
    <row r="376" spans="1:23" ht="56.25" x14ac:dyDescent="0.2">
      <c r="A376" t="s">
        <v>160</v>
      </c>
      <c r="B376" s="38" t="s">
        <v>1108</v>
      </c>
      <c r="C376" s="39" t="s">
        <v>1109</v>
      </c>
      <c r="D376" s="43" t="s">
        <v>1084</v>
      </c>
      <c r="E376" s="43" t="s">
        <v>1110</v>
      </c>
      <c r="F376" s="1">
        <v>552918.31999999995</v>
      </c>
      <c r="G376" s="55">
        <v>546535.25249999994</v>
      </c>
      <c r="H376" s="55">
        <v>519139.65500000003</v>
      </c>
      <c r="I376" s="1">
        <v>748.2</v>
      </c>
      <c r="J376" s="1">
        <v>518391.46</v>
      </c>
      <c r="K376" s="1" t="s">
        <v>91</v>
      </c>
      <c r="L376" s="38" t="s">
        <v>29</v>
      </c>
      <c r="M376" s="39" t="s">
        <v>1125</v>
      </c>
      <c r="N376" s="39" t="s">
        <v>1126</v>
      </c>
      <c r="O376" s="38" t="s">
        <v>29</v>
      </c>
      <c r="P376" s="39" t="s">
        <v>1126</v>
      </c>
      <c r="Q376" s="39" t="s">
        <v>1127</v>
      </c>
      <c r="R376" s="65">
        <v>1</v>
      </c>
      <c r="S376" s="65">
        <v>1</v>
      </c>
      <c r="T376" s="65">
        <v>1</v>
      </c>
      <c r="U376" s="1">
        <v>3</v>
      </c>
      <c r="V376" s="1">
        <v>3</v>
      </c>
      <c r="W376" t="s">
        <v>95</v>
      </c>
    </row>
    <row r="377" spans="1:23" ht="45" x14ac:dyDescent="0.2">
      <c r="A377" t="s">
        <v>160</v>
      </c>
      <c r="B377" s="38" t="s">
        <v>1108</v>
      </c>
      <c r="C377" s="39" t="s">
        <v>1109</v>
      </c>
      <c r="D377" s="43" t="s">
        <v>1084</v>
      </c>
      <c r="E377" s="43" t="s">
        <v>1110</v>
      </c>
      <c r="F377" s="1">
        <v>276459.15999999997</v>
      </c>
      <c r="G377" s="55">
        <v>273267.62624999997</v>
      </c>
      <c r="H377" s="55">
        <v>259569.82750000001</v>
      </c>
      <c r="I377" s="1">
        <v>374.1</v>
      </c>
      <c r="J377" s="1">
        <v>259195.73</v>
      </c>
      <c r="K377" s="1" t="s">
        <v>91</v>
      </c>
      <c r="L377" s="38" t="s">
        <v>30</v>
      </c>
      <c r="M377" s="39" t="s">
        <v>1128</v>
      </c>
      <c r="N377" s="39" t="s">
        <v>1129</v>
      </c>
      <c r="O377" s="38" t="s">
        <v>30</v>
      </c>
      <c r="P377" s="39" t="s">
        <v>1129</v>
      </c>
      <c r="Q377" s="39" t="s">
        <v>1128</v>
      </c>
      <c r="R377" s="65">
        <v>1</v>
      </c>
      <c r="S377" s="65">
        <v>1</v>
      </c>
      <c r="T377" s="1">
        <v>0</v>
      </c>
      <c r="U377" s="1">
        <v>3</v>
      </c>
      <c r="V377" s="1">
        <v>0</v>
      </c>
      <c r="W377" t="s">
        <v>95</v>
      </c>
    </row>
    <row r="378" spans="1:23" ht="45" x14ac:dyDescent="0.2">
      <c r="A378" t="s">
        <v>160</v>
      </c>
      <c r="B378" s="38" t="s">
        <v>1108</v>
      </c>
      <c r="C378" s="39" t="s">
        <v>1109</v>
      </c>
      <c r="D378" s="43" t="s">
        <v>1084</v>
      </c>
      <c r="E378" s="43" t="s">
        <v>1110</v>
      </c>
      <c r="F378" s="1">
        <v>276459.15999999997</v>
      </c>
      <c r="G378" s="55">
        <v>273267.62624999997</v>
      </c>
      <c r="H378" s="55">
        <v>259569.82750000001</v>
      </c>
      <c r="I378" s="1">
        <v>374.1</v>
      </c>
      <c r="J378" s="1">
        <v>259195.73</v>
      </c>
      <c r="K378" s="1" t="s">
        <v>91</v>
      </c>
      <c r="L378" s="38" t="s">
        <v>30</v>
      </c>
      <c r="M378" s="39" t="s">
        <v>1130</v>
      </c>
      <c r="N378" s="39" t="s">
        <v>1129</v>
      </c>
      <c r="O378" s="38" t="s">
        <v>30</v>
      </c>
      <c r="P378" s="39" t="s">
        <v>1129</v>
      </c>
      <c r="Q378" s="39" t="s">
        <v>1130</v>
      </c>
      <c r="R378" s="65">
        <v>1</v>
      </c>
      <c r="S378" s="65">
        <v>1</v>
      </c>
      <c r="T378" s="1">
        <v>0</v>
      </c>
      <c r="U378" s="1">
        <v>0</v>
      </c>
      <c r="V378" s="1">
        <v>0</v>
      </c>
      <c r="W378" t="s">
        <v>95</v>
      </c>
    </row>
    <row r="379" spans="1:23" ht="45" x14ac:dyDescent="0.2">
      <c r="A379" t="s">
        <v>160</v>
      </c>
      <c r="B379" s="38" t="s">
        <v>1108</v>
      </c>
      <c r="C379" s="39" t="s">
        <v>1109</v>
      </c>
      <c r="D379" s="43" t="s">
        <v>1084</v>
      </c>
      <c r="E379" s="43" t="s">
        <v>1110</v>
      </c>
      <c r="F379" s="1">
        <v>552918.31999999995</v>
      </c>
      <c r="G379" s="55">
        <v>546535.25249999994</v>
      </c>
      <c r="H379" s="55">
        <v>519139.65500000003</v>
      </c>
      <c r="I379" s="1">
        <v>748.2</v>
      </c>
      <c r="J379" s="1">
        <v>518391.46</v>
      </c>
      <c r="K379" s="1" t="s">
        <v>91</v>
      </c>
      <c r="L379" s="38" t="s">
        <v>29</v>
      </c>
      <c r="M379" s="39" t="s">
        <v>1131</v>
      </c>
      <c r="N379" s="39" t="s">
        <v>1132</v>
      </c>
      <c r="O379" s="38" t="s">
        <v>29</v>
      </c>
      <c r="P379" s="39" t="s">
        <v>1132</v>
      </c>
      <c r="Q379" s="39" t="s">
        <v>1133</v>
      </c>
      <c r="R379" s="65">
        <v>0.5</v>
      </c>
      <c r="S379" s="65">
        <v>0.5</v>
      </c>
      <c r="T379" s="65">
        <v>1</v>
      </c>
      <c r="U379" s="1">
        <v>400000</v>
      </c>
      <c r="V379" s="1">
        <v>400000</v>
      </c>
      <c r="W379" t="s">
        <v>95</v>
      </c>
    </row>
    <row r="380" spans="1:23" ht="45" x14ac:dyDescent="0.2">
      <c r="A380" t="s">
        <v>160</v>
      </c>
      <c r="B380" s="38" t="s">
        <v>1108</v>
      </c>
      <c r="C380" s="39" t="s">
        <v>1109</v>
      </c>
      <c r="D380" s="43" t="s">
        <v>1084</v>
      </c>
      <c r="E380" s="43" t="s">
        <v>1110</v>
      </c>
      <c r="F380" s="1">
        <v>276459.15999999997</v>
      </c>
      <c r="G380" s="55">
        <v>273267.62624999997</v>
      </c>
      <c r="H380" s="55">
        <v>259569.82750000001</v>
      </c>
      <c r="I380" s="1">
        <v>374.1</v>
      </c>
      <c r="J380" s="1">
        <v>259195.73</v>
      </c>
      <c r="K380" s="1" t="s">
        <v>91</v>
      </c>
      <c r="L380" s="38" t="s">
        <v>30</v>
      </c>
      <c r="M380" s="39" t="s">
        <v>1134</v>
      </c>
      <c r="N380" s="39" t="s">
        <v>1135</v>
      </c>
      <c r="O380" s="38" t="s">
        <v>30</v>
      </c>
      <c r="P380" s="39" t="s">
        <v>1135</v>
      </c>
      <c r="Q380" s="39" t="s">
        <v>1134</v>
      </c>
      <c r="R380" s="65">
        <v>0.5</v>
      </c>
      <c r="S380" s="65">
        <v>0.5</v>
      </c>
      <c r="T380" s="65">
        <v>1</v>
      </c>
      <c r="U380" s="1">
        <v>6</v>
      </c>
      <c r="V380" s="1">
        <v>6</v>
      </c>
      <c r="W380" t="s">
        <v>95</v>
      </c>
    </row>
    <row r="381" spans="1:23" ht="45" x14ac:dyDescent="0.2">
      <c r="A381" t="s">
        <v>160</v>
      </c>
      <c r="B381" s="38" t="s">
        <v>1108</v>
      </c>
      <c r="C381" s="39" t="s">
        <v>1109</v>
      </c>
      <c r="D381" s="43" t="s">
        <v>1084</v>
      </c>
      <c r="E381" s="43" t="s">
        <v>1110</v>
      </c>
      <c r="F381" s="1">
        <v>276459.15999999997</v>
      </c>
      <c r="G381" s="55">
        <v>273267.62624999997</v>
      </c>
      <c r="H381" s="55">
        <v>259569.82750000001</v>
      </c>
      <c r="I381" s="1">
        <v>374.1</v>
      </c>
      <c r="J381" s="1">
        <v>259195.73</v>
      </c>
      <c r="K381" s="1" t="s">
        <v>91</v>
      </c>
      <c r="L381" s="38" t="s">
        <v>30</v>
      </c>
      <c r="M381" s="39" t="s">
        <v>1136</v>
      </c>
      <c r="N381" s="39" t="s">
        <v>1135</v>
      </c>
      <c r="O381" s="38" t="s">
        <v>30</v>
      </c>
      <c r="P381" s="39" t="s">
        <v>1135</v>
      </c>
      <c r="Q381" s="39" t="s">
        <v>1136</v>
      </c>
      <c r="R381" s="65">
        <v>0.5</v>
      </c>
      <c r="S381" s="65">
        <v>0.5</v>
      </c>
      <c r="T381" s="65">
        <v>1</v>
      </c>
      <c r="U381" s="1">
        <v>6</v>
      </c>
      <c r="V381" s="1">
        <v>6</v>
      </c>
      <c r="W381" t="s">
        <v>95</v>
      </c>
    </row>
    <row r="382" spans="1:23" ht="45" x14ac:dyDescent="0.2">
      <c r="A382" t="s">
        <v>160</v>
      </c>
      <c r="B382" s="38" t="s">
        <v>1108</v>
      </c>
      <c r="C382" s="39" t="s">
        <v>1109</v>
      </c>
      <c r="D382" s="43" t="s">
        <v>1084</v>
      </c>
      <c r="E382" s="43" t="s">
        <v>1110</v>
      </c>
      <c r="F382" s="1">
        <v>552918.31999999995</v>
      </c>
      <c r="G382" s="55">
        <v>546535.25249999994</v>
      </c>
      <c r="H382" s="55">
        <v>519139.65500000003</v>
      </c>
      <c r="I382" s="1">
        <v>748.2</v>
      </c>
      <c r="J382" s="1">
        <v>518391.46</v>
      </c>
      <c r="K382" s="1" t="s">
        <v>91</v>
      </c>
      <c r="L382" s="38" t="s">
        <v>29</v>
      </c>
      <c r="M382" s="39" t="s">
        <v>1137</v>
      </c>
      <c r="N382" s="39" t="s">
        <v>1138</v>
      </c>
      <c r="O382" s="38" t="s">
        <v>29</v>
      </c>
      <c r="P382" s="39" t="s">
        <v>1139</v>
      </c>
      <c r="Q382" s="39" t="s">
        <v>1140</v>
      </c>
      <c r="R382" s="65">
        <v>1</v>
      </c>
      <c r="S382" s="65">
        <v>1</v>
      </c>
      <c r="T382" s="65">
        <v>1</v>
      </c>
      <c r="U382" s="1">
        <v>1</v>
      </c>
      <c r="V382" s="1">
        <v>1</v>
      </c>
      <c r="W382" t="s">
        <v>95</v>
      </c>
    </row>
    <row r="383" spans="1:23" ht="45" x14ac:dyDescent="0.2">
      <c r="A383" t="s">
        <v>160</v>
      </c>
      <c r="B383" s="38" t="s">
        <v>1108</v>
      </c>
      <c r="C383" s="39" t="s">
        <v>1109</v>
      </c>
      <c r="D383" s="43" t="s">
        <v>1084</v>
      </c>
      <c r="E383" s="43" t="s">
        <v>1110</v>
      </c>
      <c r="F383" s="1">
        <v>276459.15999999997</v>
      </c>
      <c r="G383" s="55">
        <v>273267.62624999997</v>
      </c>
      <c r="H383" s="55">
        <v>259569.82750000001</v>
      </c>
      <c r="I383" s="1">
        <v>374.1</v>
      </c>
      <c r="J383" s="1">
        <v>259195.73</v>
      </c>
      <c r="K383" s="1" t="s">
        <v>91</v>
      </c>
      <c r="L383" s="38" t="s">
        <v>30</v>
      </c>
      <c r="M383" s="39" t="s">
        <v>1141</v>
      </c>
      <c r="N383" s="39" t="s">
        <v>1142</v>
      </c>
      <c r="O383" s="38" t="s">
        <v>30</v>
      </c>
      <c r="P383" s="39" t="s">
        <v>1142</v>
      </c>
      <c r="Q383" s="39" t="s">
        <v>1141</v>
      </c>
      <c r="R383" s="65">
        <v>1</v>
      </c>
      <c r="S383" s="65">
        <v>1</v>
      </c>
      <c r="T383" s="65">
        <v>1</v>
      </c>
      <c r="U383" s="1">
        <v>12</v>
      </c>
      <c r="V383" s="1">
        <v>12</v>
      </c>
      <c r="W383" t="s">
        <v>95</v>
      </c>
    </row>
    <row r="384" spans="1:23" ht="45" x14ac:dyDescent="0.2">
      <c r="A384" t="s">
        <v>160</v>
      </c>
      <c r="B384" s="38" t="s">
        <v>1108</v>
      </c>
      <c r="C384" s="39" t="s">
        <v>1109</v>
      </c>
      <c r="D384" s="43" t="s">
        <v>1084</v>
      </c>
      <c r="E384" s="43" t="s">
        <v>1110</v>
      </c>
      <c r="F384" s="1">
        <v>276459.15999999997</v>
      </c>
      <c r="G384" s="55">
        <v>273267.62624999997</v>
      </c>
      <c r="H384" s="55">
        <v>259569.82750000001</v>
      </c>
      <c r="I384" s="1">
        <v>374.1</v>
      </c>
      <c r="J384" s="1">
        <v>259195.73</v>
      </c>
      <c r="K384" s="1" t="s">
        <v>91</v>
      </c>
      <c r="L384" s="38" t="s">
        <v>30</v>
      </c>
      <c r="M384" s="39" t="s">
        <v>1143</v>
      </c>
      <c r="N384" s="39" t="s">
        <v>1142</v>
      </c>
      <c r="O384" s="38" t="s">
        <v>30</v>
      </c>
      <c r="P384" s="39" t="s">
        <v>1142</v>
      </c>
      <c r="Q384" s="39" t="s">
        <v>1143</v>
      </c>
      <c r="R384" s="65">
        <v>1</v>
      </c>
      <c r="S384" s="65">
        <v>1</v>
      </c>
      <c r="T384" s="65">
        <v>1</v>
      </c>
      <c r="U384" s="1">
        <v>12</v>
      </c>
      <c r="V384" s="1">
        <v>12</v>
      </c>
      <c r="W384" t="s">
        <v>95</v>
      </c>
    </row>
    <row r="385" spans="1:23" ht="56.25" x14ac:dyDescent="0.2">
      <c r="A385" t="s">
        <v>160</v>
      </c>
      <c r="B385" s="38" t="s">
        <v>1144</v>
      </c>
      <c r="C385" s="39" t="s">
        <v>1145</v>
      </c>
      <c r="D385" s="43" t="s">
        <v>1146</v>
      </c>
      <c r="E385" s="43" t="s">
        <v>1147</v>
      </c>
      <c r="F385" s="1">
        <v>4616453.87</v>
      </c>
      <c r="G385" s="50">
        <v>5301312.88</v>
      </c>
      <c r="H385" s="50">
        <v>4342410.71</v>
      </c>
      <c r="I385" s="1">
        <v>0</v>
      </c>
      <c r="J385" s="1">
        <v>4342410.71</v>
      </c>
      <c r="K385" s="1" t="s">
        <v>91</v>
      </c>
      <c r="L385" s="38" t="s">
        <v>27</v>
      </c>
      <c r="M385" s="39" t="s">
        <v>1148</v>
      </c>
      <c r="N385" s="39" t="s">
        <v>232</v>
      </c>
      <c r="O385" s="38" t="s">
        <v>27</v>
      </c>
      <c r="P385" s="39" t="s">
        <v>166</v>
      </c>
      <c r="Q385" s="39" t="s">
        <v>1149</v>
      </c>
      <c r="R385" s="1"/>
      <c r="S385" s="1"/>
      <c r="T385" s="1"/>
      <c r="U385" s="1"/>
      <c r="V385" s="1"/>
      <c r="W385" t="s">
        <v>95</v>
      </c>
    </row>
    <row r="386" spans="1:23" ht="56.25" x14ac:dyDescent="0.2">
      <c r="A386" t="s">
        <v>160</v>
      </c>
      <c r="B386" s="38" t="s">
        <v>1144</v>
      </c>
      <c r="C386" s="39" t="s">
        <v>1145</v>
      </c>
      <c r="D386" s="43" t="s">
        <v>1146</v>
      </c>
      <c r="E386" s="43" t="s">
        <v>1147</v>
      </c>
      <c r="F386" s="1">
        <v>4616453.87</v>
      </c>
      <c r="G386" s="50">
        <v>5301312.88</v>
      </c>
      <c r="H386" s="50">
        <v>4342410.71</v>
      </c>
      <c r="I386" s="1">
        <v>0</v>
      </c>
      <c r="J386" s="1">
        <v>4342410.709999999</v>
      </c>
      <c r="K386" s="1" t="s">
        <v>91</v>
      </c>
      <c r="L386" s="38" t="s">
        <v>96</v>
      </c>
      <c r="M386" s="39" t="s">
        <v>1150</v>
      </c>
      <c r="N386" s="39" t="s">
        <v>1151</v>
      </c>
      <c r="O386" s="38" t="s">
        <v>96</v>
      </c>
      <c r="P386" s="39" t="s">
        <v>1151</v>
      </c>
      <c r="Q386" s="39" t="s">
        <v>1150</v>
      </c>
      <c r="R386" s="65">
        <v>1</v>
      </c>
      <c r="S386" s="65">
        <v>1</v>
      </c>
      <c r="T386" s="1"/>
      <c r="U386" s="1">
        <v>0</v>
      </c>
      <c r="V386" s="1"/>
      <c r="W386" t="s">
        <v>95</v>
      </c>
    </row>
    <row r="387" spans="1:23" ht="33.75" x14ac:dyDescent="0.2">
      <c r="A387" t="s">
        <v>160</v>
      </c>
      <c r="B387" s="38" t="s">
        <v>1144</v>
      </c>
      <c r="C387" s="39" t="s">
        <v>1145</v>
      </c>
      <c r="D387" s="43" t="s">
        <v>1146</v>
      </c>
      <c r="E387" s="43" t="s">
        <v>1147</v>
      </c>
      <c r="F387" s="1">
        <v>1154113.48</v>
      </c>
      <c r="G387" s="50">
        <v>1325328.2343543966</v>
      </c>
      <c r="H387" s="50">
        <v>1085602.6892579715</v>
      </c>
      <c r="I387" s="1">
        <v>0</v>
      </c>
      <c r="J387" s="1">
        <v>1085602.67</v>
      </c>
      <c r="K387" s="1" t="s">
        <v>91</v>
      </c>
      <c r="L387" s="38" t="s">
        <v>29</v>
      </c>
      <c r="M387" s="39" t="s">
        <v>1152</v>
      </c>
      <c r="N387" s="39" t="s">
        <v>1153</v>
      </c>
      <c r="O387" s="38" t="s">
        <v>29</v>
      </c>
      <c r="P387" s="39" t="s">
        <v>1154</v>
      </c>
      <c r="Q387" s="39" t="s">
        <v>1155</v>
      </c>
      <c r="R387" s="65">
        <v>0.9</v>
      </c>
      <c r="S387" s="65">
        <v>0.9</v>
      </c>
      <c r="T387" s="1">
        <v>0</v>
      </c>
      <c r="U387" s="1">
        <v>0</v>
      </c>
      <c r="V387" s="1"/>
      <c r="W387" t="s">
        <v>95</v>
      </c>
    </row>
    <row r="388" spans="1:23" ht="56.25" x14ac:dyDescent="0.2">
      <c r="A388" t="s">
        <v>160</v>
      </c>
      <c r="B388" s="38" t="s">
        <v>1144</v>
      </c>
      <c r="C388" s="39" t="s">
        <v>1145</v>
      </c>
      <c r="D388" s="43" t="s">
        <v>1146</v>
      </c>
      <c r="E388" s="43" t="s">
        <v>1147</v>
      </c>
      <c r="F388" s="1">
        <v>577056.74</v>
      </c>
      <c r="G388" s="50">
        <v>662664.11717719829</v>
      </c>
      <c r="H388" s="50">
        <v>542801.34462898574</v>
      </c>
      <c r="I388" s="1">
        <v>0</v>
      </c>
      <c r="J388" s="1">
        <v>542801.32999999996</v>
      </c>
      <c r="K388" s="1" t="s">
        <v>91</v>
      </c>
      <c r="L388" s="38" t="s">
        <v>30</v>
      </c>
      <c r="M388" s="39" t="s">
        <v>1156</v>
      </c>
      <c r="N388" s="39" t="s">
        <v>1154</v>
      </c>
      <c r="O388" s="67" t="s">
        <v>30</v>
      </c>
      <c r="P388" s="58" t="s">
        <v>1154</v>
      </c>
      <c r="Q388" s="58" t="s">
        <v>1157</v>
      </c>
      <c r="R388" s="65">
        <v>0.9</v>
      </c>
      <c r="S388" s="65">
        <v>0.9</v>
      </c>
      <c r="T388" s="1">
        <v>0</v>
      </c>
      <c r="U388" s="1">
        <v>0</v>
      </c>
      <c r="V388" s="1"/>
      <c r="W388" t="s">
        <v>95</v>
      </c>
    </row>
    <row r="389" spans="1:23" ht="33.75" x14ac:dyDescent="0.2">
      <c r="A389" t="s">
        <v>160</v>
      </c>
      <c r="B389" s="38" t="s">
        <v>1144</v>
      </c>
      <c r="C389" s="39" t="s">
        <v>1145</v>
      </c>
      <c r="D389" s="43" t="s">
        <v>1146</v>
      </c>
      <c r="E389" s="43" t="s">
        <v>1147</v>
      </c>
      <c r="F389" s="1">
        <v>577056.74</v>
      </c>
      <c r="G389" s="50">
        <v>662664.11717719829</v>
      </c>
      <c r="H389" s="50">
        <v>542801.34462898574</v>
      </c>
      <c r="I389" s="1">
        <v>0</v>
      </c>
      <c r="J389" s="1">
        <v>542801.34</v>
      </c>
      <c r="K389" s="1" t="s">
        <v>91</v>
      </c>
      <c r="L389" s="38" t="s">
        <v>30</v>
      </c>
      <c r="M389" s="39" t="s">
        <v>1158</v>
      </c>
      <c r="N389" s="39" t="s">
        <v>1159</v>
      </c>
      <c r="O389" s="38" t="s">
        <v>30</v>
      </c>
      <c r="P389" s="39" t="s">
        <v>1159</v>
      </c>
      <c r="Q389" s="39" t="s">
        <v>1160</v>
      </c>
      <c r="R389" s="65">
        <v>0.9</v>
      </c>
      <c r="S389" s="65">
        <v>0.9</v>
      </c>
      <c r="T389" s="1">
        <v>0</v>
      </c>
      <c r="U389" s="1">
        <v>0</v>
      </c>
      <c r="V389" s="1"/>
      <c r="W389" t="s">
        <v>95</v>
      </c>
    </row>
    <row r="390" spans="1:23" ht="45" x14ac:dyDescent="0.2">
      <c r="A390" t="s">
        <v>160</v>
      </c>
      <c r="B390" s="38" t="s">
        <v>1144</v>
      </c>
      <c r="C390" s="39" t="s">
        <v>1145</v>
      </c>
      <c r="D390" s="43" t="s">
        <v>1146</v>
      </c>
      <c r="E390" s="43" t="s">
        <v>1147</v>
      </c>
      <c r="F390" s="1">
        <v>1154113.47</v>
      </c>
      <c r="G390" s="50">
        <v>1325328.2228708793</v>
      </c>
      <c r="H390" s="50">
        <v>1085602.6798515944</v>
      </c>
      <c r="I390" s="1">
        <v>0</v>
      </c>
      <c r="J390" s="1">
        <v>1085602.68</v>
      </c>
      <c r="K390" s="1" t="s">
        <v>91</v>
      </c>
      <c r="L390" s="38" t="s">
        <v>29</v>
      </c>
      <c r="M390" s="39" t="s">
        <v>1161</v>
      </c>
      <c r="N390" s="39" t="s">
        <v>839</v>
      </c>
      <c r="O390" s="38" t="s">
        <v>29</v>
      </c>
      <c r="P390" s="39" t="s">
        <v>839</v>
      </c>
      <c r="Q390" s="39" t="s">
        <v>1162</v>
      </c>
      <c r="R390" s="65">
        <v>0.9</v>
      </c>
      <c r="S390" s="65">
        <v>0.9</v>
      </c>
      <c r="T390" s="1">
        <v>0</v>
      </c>
      <c r="U390" s="1">
        <v>0</v>
      </c>
      <c r="V390" s="1"/>
      <c r="W390" t="s">
        <v>95</v>
      </c>
    </row>
    <row r="391" spans="1:23" ht="45" x14ac:dyDescent="0.2">
      <c r="A391" t="s">
        <v>160</v>
      </c>
      <c r="B391" s="38" t="s">
        <v>1144</v>
      </c>
      <c r="C391" s="39" t="s">
        <v>1145</v>
      </c>
      <c r="D391" s="43" t="s">
        <v>1146</v>
      </c>
      <c r="E391" s="43" t="s">
        <v>1147</v>
      </c>
      <c r="F391" s="1">
        <v>577056.74</v>
      </c>
      <c r="G391" s="50">
        <v>662664.11717719829</v>
      </c>
      <c r="H391" s="50">
        <v>542801.34462898574</v>
      </c>
      <c r="I391" s="1">
        <v>0</v>
      </c>
      <c r="J391" s="1">
        <v>542801.34</v>
      </c>
      <c r="K391" s="1" t="s">
        <v>91</v>
      </c>
      <c r="L391" s="38" t="s">
        <v>30</v>
      </c>
      <c r="M391" s="39" t="s">
        <v>1163</v>
      </c>
      <c r="N391" s="39" t="s">
        <v>1164</v>
      </c>
      <c r="O391" s="38" t="s">
        <v>30</v>
      </c>
      <c r="P391" s="58" t="s">
        <v>1165</v>
      </c>
      <c r="Q391" s="39" t="s">
        <v>1163</v>
      </c>
      <c r="R391" s="65">
        <v>1</v>
      </c>
      <c r="S391" s="65">
        <v>1</v>
      </c>
      <c r="T391" s="1">
        <v>0</v>
      </c>
      <c r="U391" s="1">
        <v>0</v>
      </c>
      <c r="V391" s="1"/>
      <c r="W391" t="s">
        <v>95</v>
      </c>
    </row>
    <row r="392" spans="1:23" ht="45" x14ac:dyDescent="0.2">
      <c r="A392" t="s">
        <v>160</v>
      </c>
      <c r="B392" s="38" t="s">
        <v>1144</v>
      </c>
      <c r="C392" s="39" t="s">
        <v>1145</v>
      </c>
      <c r="D392" s="43" t="s">
        <v>1146</v>
      </c>
      <c r="E392" s="43" t="s">
        <v>1147</v>
      </c>
      <c r="F392" s="1">
        <v>577056.73</v>
      </c>
      <c r="G392" s="50">
        <v>662664.10569368093</v>
      </c>
      <c r="H392" s="50">
        <v>542801.33522260853</v>
      </c>
      <c r="I392" s="1">
        <v>0</v>
      </c>
      <c r="J392" s="1">
        <v>542801.34</v>
      </c>
      <c r="K392" s="1" t="s">
        <v>91</v>
      </c>
      <c r="L392" s="38" t="s">
        <v>30</v>
      </c>
      <c r="M392" s="39" t="s">
        <v>1166</v>
      </c>
      <c r="N392" s="39" t="s">
        <v>1167</v>
      </c>
      <c r="O392" s="38" t="s">
        <v>30</v>
      </c>
      <c r="P392" s="39" t="s">
        <v>1167</v>
      </c>
      <c r="Q392" s="39" t="s">
        <v>1166</v>
      </c>
      <c r="R392" s="65">
        <v>1</v>
      </c>
      <c r="S392" s="65">
        <v>1</v>
      </c>
      <c r="T392" s="1">
        <v>0</v>
      </c>
      <c r="U392" s="1">
        <v>0</v>
      </c>
      <c r="V392" s="1"/>
      <c r="W392" t="s">
        <v>95</v>
      </c>
    </row>
    <row r="393" spans="1:23" ht="45" x14ac:dyDescent="0.2">
      <c r="A393" t="s">
        <v>160</v>
      </c>
      <c r="B393" s="38" t="s">
        <v>1144</v>
      </c>
      <c r="C393" s="39" t="s">
        <v>1145</v>
      </c>
      <c r="D393" s="43" t="s">
        <v>1146</v>
      </c>
      <c r="E393" s="43" t="s">
        <v>1147</v>
      </c>
      <c r="F393" s="1">
        <v>1154113.46</v>
      </c>
      <c r="G393" s="50">
        <v>1325328.2113873619</v>
      </c>
      <c r="H393" s="50">
        <v>1085602.6704452171</v>
      </c>
      <c r="I393" s="1">
        <v>0</v>
      </c>
      <c r="J393" s="1">
        <v>1085602.68</v>
      </c>
      <c r="K393" s="1" t="s">
        <v>91</v>
      </c>
      <c r="L393" s="38" t="s">
        <v>29</v>
      </c>
      <c r="M393" s="39" t="s">
        <v>1168</v>
      </c>
      <c r="N393" s="39" t="s">
        <v>1169</v>
      </c>
      <c r="O393" s="38" t="s">
        <v>29</v>
      </c>
      <c r="P393" s="39" t="s">
        <v>1169</v>
      </c>
      <c r="Q393" s="39" t="s">
        <v>1170</v>
      </c>
      <c r="R393" s="65">
        <v>0.9</v>
      </c>
      <c r="S393" s="65">
        <v>0.9</v>
      </c>
      <c r="T393" s="1">
        <v>0</v>
      </c>
      <c r="U393" s="1">
        <v>0</v>
      </c>
      <c r="V393" s="1"/>
      <c r="W393" t="s">
        <v>95</v>
      </c>
    </row>
    <row r="394" spans="1:23" ht="45" x14ac:dyDescent="0.2">
      <c r="A394" t="s">
        <v>160</v>
      </c>
      <c r="B394" s="38" t="s">
        <v>1144</v>
      </c>
      <c r="C394" s="39" t="s">
        <v>1145</v>
      </c>
      <c r="D394" s="43" t="s">
        <v>1146</v>
      </c>
      <c r="E394" s="43" t="s">
        <v>1147</v>
      </c>
      <c r="F394" s="1">
        <v>577056.73</v>
      </c>
      <c r="G394" s="50">
        <v>662664.10569368093</v>
      </c>
      <c r="H394" s="50">
        <v>542801.33522260853</v>
      </c>
      <c r="I394" s="1">
        <v>0</v>
      </c>
      <c r="J394" s="1">
        <v>542801.34</v>
      </c>
      <c r="K394" s="1" t="s">
        <v>91</v>
      </c>
      <c r="L394" s="38" t="s">
        <v>30</v>
      </c>
      <c r="M394" s="39" t="s">
        <v>1171</v>
      </c>
      <c r="N394" s="39" t="s">
        <v>1169</v>
      </c>
      <c r="O394" s="38" t="s">
        <v>30</v>
      </c>
      <c r="P394" s="39" t="s">
        <v>1169</v>
      </c>
      <c r="Q394" s="39" t="s">
        <v>1172</v>
      </c>
      <c r="R394" s="65">
        <v>0.9</v>
      </c>
      <c r="S394" s="65">
        <v>0.9</v>
      </c>
      <c r="T394" s="1">
        <v>0</v>
      </c>
      <c r="U394" s="1">
        <v>0</v>
      </c>
      <c r="V394" s="1"/>
      <c r="W394" t="s">
        <v>95</v>
      </c>
    </row>
    <row r="395" spans="1:23" ht="33.75" x14ac:dyDescent="0.2">
      <c r="A395" t="s">
        <v>160</v>
      </c>
      <c r="B395" s="38" t="s">
        <v>1144</v>
      </c>
      <c r="C395" s="39" t="s">
        <v>1145</v>
      </c>
      <c r="D395" s="43" t="s">
        <v>1146</v>
      </c>
      <c r="E395" s="43" t="s">
        <v>1147</v>
      </c>
      <c r="F395" s="1">
        <v>577056.73</v>
      </c>
      <c r="G395" s="50">
        <v>662664.10569368093</v>
      </c>
      <c r="H395" s="50">
        <v>542801.33522260853</v>
      </c>
      <c r="I395" s="1">
        <v>0</v>
      </c>
      <c r="J395" s="1">
        <v>542801.34</v>
      </c>
      <c r="K395" s="1" t="s">
        <v>91</v>
      </c>
      <c r="L395" s="38" t="s">
        <v>30</v>
      </c>
      <c r="M395" s="39" t="s">
        <v>1173</v>
      </c>
      <c r="N395" s="39" t="s">
        <v>1169</v>
      </c>
      <c r="O395" s="38" t="s">
        <v>30</v>
      </c>
      <c r="P395" s="39" t="s">
        <v>1174</v>
      </c>
      <c r="Q395" s="39" t="s">
        <v>1173</v>
      </c>
      <c r="R395" s="65">
        <v>0.9</v>
      </c>
      <c r="S395" s="65">
        <v>0.9</v>
      </c>
      <c r="T395" s="1">
        <v>0</v>
      </c>
      <c r="U395" s="1">
        <v>0</v>
      </c>
      <c r="V395" s="1"/>
      <c r="W395" t="s">
        <v>95</v>
      </c>
    </row>
    <row r="396" spans="1:23" ht="33.75" x14ac:dyDescent="0.2">
      <c r="A396" t="s">
        <v>160</v>
      </c>
      <c r="B396" s="38" t="s">
        <v>1144</v>
      </c>
      <c r="C396" s="39" t="s">
        <v>1145</v>
      </c>
      <c r="D396" s="43" t="s">
        <v>1146</v>
      </c>
      <c r="E396" s="43" t="s">
        <v>1147</v>
      </c>
      <c r="F396" s="1">
        <v>1154113.46</v>
      </c>
      <c r="G396" s="50">
        <v>1325328.2113873619</v>
      </c>
      <c r="H396" s="50">
        <v>1085602.6704452171</v>
      </c>
      <c r="I396" s="1">
        <v>0</v>
      </c>
      <c r="J396" s="1">
        <v>1085602.68</v>
      </c>
      <c r="K396" s="1" t="s">
        <v>91</v>
      </c>
      <c r="L396" s="38" t="s">
        <v>29</v>
      </c>
      <c r="M396" s="39" t="s">
        <v>1175</v>
      </c>
      <c r="N396" s="39" t="s">
        <v>1176</v>
      </c>
      <c r="O396" s="38" t="s">
        <v>29</v>
      </c>
      <c r="P396" s="39" t="s">
        <v>1176</v>
      </c>
      <c r="Q396" s="39" t="s">
        <v>1177</v>
      </c>
      <c r="R396" s="65">
        <v>0.9</v>
      </c>
      <c r="S396" s="65">
        <v>0.9</v>
      </c>
      <c r="T396" s="1">
        <v>0</v>
      </c>
      <c r="U396" s="1">
        <v>0</v>
      </c>
      <c r="V396" s="1"/>
      <c r="W396" t="s">
        <v>95</v>
      </c>
    </row>
    <row r="397" spans="1:23" ht="33.75" x14ac:dyDescent="0.2">
      <c r="A397" t="s">
        <v>160</v>
      </c>
      <c r="B397" s="38" t="s">
        <v>1144</v>
      </c>
      <c r="C397" s="39" t="s">
        <v>1145</v>
      </c>
      <c r="D397" s="43" t="s">
        <v>1146</v>
      </c>
      <c r="E397" s="43" t="s">
        <v>1147</v>
      </c>
      <c r="F397" s="1">
        <v>577056.73</v>
      </c>
      <c r="G397" s="50">
        <v>662664.10569368093</v>
      </c>
      <c r="H397" s="50">
        <v>542801.33522260853</v>
      </c>
      <c r="I397" s="1">
        <v>0</v>
      </c>
      <c r="J397" s="1">
        <v>542801.34</v>
      </c>
      <c r="K397" s="1" t="s">
        <v>91</v>
      </c>
      <c r="L397" s="38" t="s">
        <v>30</v>
      </c>
      <c r="M397" s="39" t="s">
        <v>1178</v>
      </c>
      <c r="N397" s="39" t="s">
        <v>1176</v>
      </c>
      <c r="O397" s="38" t="s">
        <v>30</v>
      </c>
      <c r="P397" s="39" t="s">
        <v>1176</v>
      </c>
      <c r="Q397" s="39" t="s">
        <v>1178</v>
      </c>
      <c r="R397" s="65">
        <v>0.9</v>
      </c>
      <c r="S397" s="65">
        <v>0.9</v>
      </c>
      <c r="T397" s="1">
        <v>0</v>
      </c>
      <c r="U397" s="1">
        <v>0</v>
      </c>
      <c r="V397" s="1"/>
      <c r="W397" t="s">
        <v>95</v>
      </c>
    </row>
    <row r="398" spans="1:23" ht="33.75" x14ac:dyDescent="0.2">
      <c r="A398" t="s">
        <v>160</v>
      </c>
      <c r="B398" s="38" t="s">
        <v>1144</v>
      </c>
      <c r="C398" s="39" t="s">
        <v>1145</v>
      </c>
      <c r="D398" s="43" t="s">
        <v>1146</v>
      </c>
      <c r="E398" s="43" t="s">
        <v>1147</v>
      </c>
      <c r="F398" s="1">
        <v>577056.73</v>
      </c>
      <c r="G398" s="50">
        <v>662664.10569368093</v>
      </c>
      <c r="H398" s="50">
        <v>542801.33522260853</v>
      </c>
      <c r="I398" s="1">
        <v>0</v>
      </c>
      <c r="J398" s="1">
        <v>542801.34</v>
      </c>
      <c r="K398" s="1" t="s">
        <v>91</v>
      </c>
      <c r="L398" s="38" t="s">
        <v>30</v>
      </c>
      <c r="M398" s="39" t="s">
        <v>1179</v>
      </c>
      <c r="N398" s="39" t="s">
        <v>1180</v>
      </c>
      <c r="O398" s="38" t="s">
        <v>30</v>
      </c>
      <c r="P398" s="39" t="s">
        <v>1180</v>
      </c>
      <c r="Q398" s="39" t="s">
        <v>1179</v>
      </c>
      <c r="R398" s="65">
        <v>0.9</v>
      </c>
      <c r="S398" s="65">
        <v>0.9</v>
      </c>
      <c r="T398" s="1">
        <v>0</v>
      </c>
      <c r="U398" s="1">
        <v>0</v>
      </c>
      <c r="V398" s="1"/>
      <c r="W398" t="s">
        <v>95</v>
      </c>
    </row>
    <row r="399" spans="1:23" ht="45" x14ac:dyDescent="0.2">
      <c r="A399" t="s">
        <v>1181</v>
      </c>
      <c r="B399" s="51">
        <v>3231</v>
      </c>
      <c r="C399" s="43" t="s">
        <v>1185</v>
      </c>
      <c r="D399" s="1" t="s">
        <v>1200</v>
      </c>
      <c r="E399" s="43" t="s">
        <v>1188</v>
      </c>
      <c r="F399" s="52">
        <v>12608874.83</v>
      </c>
      <c r="G399" s="52">
        <v>12608874.83</v>
      </c>
      <c r="H399" s="53">
        <v>0</v>
      </c>
      <c r="I399" s="1">
        <v>0</v>
      </c>
      <c r="J399" s="1">
        <v>0</v>
      </c>
      <c r="K399" s="1" t="s">
        <v>91</v>
      </c>
      <c r="L399" s="38" t="s">
        <v>27</v>
      </c>
      <c r="M399" s="39" t="s">
        <v>1201</v>
      </c>
      <c r="N399" s="39" t="s">
        <v>1211</v>
      </c>
      <c r="O399" s="38" t="s">
        <v>27</v>
      </c>
      <c r="P399" s="39" t="s">
        <v>1211</v>
      </c>
      <c r="Q399" s="39" t="s">
        <v>1184</v>
      </c>
      <c r="R399" s="1">
        <v>0</v>
      </c>
      <c r="S399" s="1">
        <v>0</v>
      </c>
      <c r="T399" s="1">
        <v>0</v>
      </c>
      <c r="U399" s="1">
        <v>0</v>
      </c>
      <c r="V399" s="1"/>
      <c r="W399" t="s">
        <v>95</v>
      </c>
    </row>
    <row r="400" spans="1:23" ht="45" x14ac:dyDescent="0.2">
      <c r="A400" t="s">
        <v>1181</v>
      </c>
      <c r="B400" s="51">
        <v>3232</v>
      </c>
      <c r="C400" s="43" t="s">
        <v>1185</v>
      </c>
      <c r="D400" s="1" t="s">
        <v>1200</v>
      </c>
      <c r="E400" s="43" t="s">
        <v>1189</v>
      </c>
      <c r="F400" s="52">
        <v>24370120.059999999</v>
      </c>
      <c r="G400" s="52">
        <v>24370120.059999999</v>
      </c>
      <c r="H400" s="53">
        <v>0</v>
      </c>
      <c r="I400" s="1">
        <v>0</v>
      </c>
      <c r="J400" s="1">
        <v>0</v>
      </c>
      <c r="K400" s="1" t="s">
        <v>91</v>
      </c>
      <c r="L400" s="38" t="s">
        <v>27</v>
      </c>
      <c r="M400" s="39" t="s">
        <v>1201</v>
      </c>
      <c r="N400" s="39" t="s">
        <v>1211</v>
      </c>
      <c r="O400" s="38" t="s">
        <v>27</v>
      </c>
      <c r="P400" s="39" t="s">
        <v>1211</v>
      </c>
      <c r="Q400" s="39" t="s">
        <v>1184</v>
      </c>
      <c r="R400" s="1">
        <v>0</v>
      </c>
      <c r="S400" s="1">
        <v>0</v>
      </c>
      <c r="T400" s="1">
        <v>0</v>
      </c>
      <c r="U400" s="1">
        <v>0</v>
      </c>
      <c r="V400" s="1"/>
      <c r="W400" t="s">
        <v>95</v>
      </c>
    </row>
    <row r="401" spans="1:23" ht="45" x14ac:dyDescent="0.2">
      <c r="A401" t="s">
        <v>1181</v>
      </c>
      <c r="B401" s="51">
        <v>3238</v>
      </c>
      <c r="C401" s="43" t="s">
        <v>1182</v>
      </c>
      <c r="D401" s="1" t="s">
        <v>1200</v>
      </c>
      <c r="E401" s="43" t="s">
        <v>1190</v>
      </c>
      <c r="F401" s="52">
        <v>13947734</v>
      </c>
      <c r="G401" s="52">
        <v>2984670.77</v>
      </c>
      <c r="H401" s="52">
        <v>2983968.72</v>
      </c>
      <c r="I401" s="1">
        <v>0</v>
      </c>
      <c r="J401" s="1">
        <v>2983968.72</v>
      </c>
      <c r="K401" s="1" t="s">
        <v>91</v>
      </c>
      <c r="L401" s="38" t="s">
        <v>27</v>
      </c>
      <c r="M401" s="39" t="s">
        <v>1186</v>
      </c>
      <c r="N401" s="39" t="s">
        <v>1211</v>
      </c>
      <c r="O401" s="38" t="s">
        <v>27</v>
      </c>
      <c r="P401" s="39" t="s">
        <v>1211</v>
      </c>
      <c r="Q401" s="39" t="s">
        <v>1184</v>
      </c>
      <c r="R401" s="1">
        <v>0</v>
      </c>
      <c r="S401" s="1">
        <v>0</v>
      </c>
      <c r="T401" s="1">
        <v>0</v>
      </c>
      <c r="U401" s="1">
        <v>0</v>
      </c>
      <c r="V401" s="1"/>
      <c r="W401" t="s">
        <v>95</v>
      </c>
    </row>
    <row r="402" spans="1:23" ht="45" x14ac:dyDescent="0.2">
      <c r="A402" t="s">
        <v>1181</v>
      </c>
      <c r="B402" s="51">
        <v>3240</v>
      </c>
      <c r="C402" s="43" t="s">
        <v>1183</v>
      </c>
      <c r="D402" s="1" t="s">
        <v>1200</v>
      </c>
      <c r="E402" s="43" t="s">
        <v>1191</v>
      </c>
      <c r="F402" s="47">
        <v>70553112</v>
      </c>
      <c r="G402" s="52">
        <v>72809081.390000001</v>
      </c>
      <c r="H402" s="52">
        <v>23271743.030000001</v>
      </c>
      <c r="I402" s="1">
        <v>0</v>
      </c>
      <c r="J402" s="1">
        <v>23271743.030000001</v>
      </c>
      <c r="K402" s="1" t="s">
        <v>91</v>
      </c>
      <c r="L402" s="38" t="s">
        <v>27</v>
      </c>
      <c r="M402" s="39" t="s">
        <v>1202</v>
      </c>
      <c r="N402" s="39" t="s">
        <v>1211</v>
      </c>
      <c r="O402" s="38" t="s">
        <v>27</v>
      </c>
      <c r="P402" s="39" t="s">
        <v>1211</v>
      </c>
      <c r="Q402" s="39" t="s">
        <v>1184</v>
      </c>
      <c r="R402" s="1">
        <v>0</v>
      </c>
      <c r="S402" s="1">
        <v>0</v>
      </c>
      <c r="T402" s="1">
        <v>0</v>
      </c>
      <c r="U402" s="1">
        <v>0</v>
      </c>
      <c r="V402" s="1"/>
      <c r="W402" t="s">
        <v>95</v>
      </c>
    </row>
    <row r="403" spans="1:23" ht="45" x14ac:dyDescent="0.2">
      <c r="A403" t="s">
        <v>1181</v>
      </c>
      <c r="B403" s="51">
        <v>3333</v>
      </c>
      <c r="C403" s="43" t="s">
        <v>1185</v>
      </c>
      <c r="D403" s="1" t="s">
        <v>1200</v>
      </c>
      <c r="E403" s="43" t="s">
        <v>1192</v>
      </c>
      <c r="F403" s="52">
        <v>1856589.8</v>
      </c>
      <c r="G403" s="52">
        <v>1856589.8</v>
      </c>
      <c r="H403" s="53">
        <v>0</v>
      </c>
      <c r="I403" s="1">
        <v>0</v>
      </c>
      <c r="J403" s="1">
        <v>0</v>
      </c>
      <c r="K403" s="1" t="s">
        <v>91</v>
      </c>
      <c r="L403" s="38" t="s">
        <v>27</v>
      </c>
      <c r="M403" s="39" t="s">
        <v>1203</v>
      </c>
      <c r="N403" s="39" t="s">
        <v>1211</v>
      </c>
      <c r="O403" s="38" t="s">
        <v>27</v>
      </c>
      <c r="P403" s="39" t="s">
        <v>1211</v>
      </c>
      <c r="Q403" s="39" t="s">
        <v>1184</v>
      </c>
      <c r="R403" s="1">
        <v>0</v>
      </c>
      <c r="S403" s="1">
        <v>0</v>
      </c>
      <c r="T403" s="1">
        <v>0</v>
      </c>
      <c r="U403" s="1">
        <v>0</v>
      </c>
      <c r="V403" s="1"/>
      <c r="W403" t="s">
        <v>95</v>
      </c>
    </row>
    <row r="404" spans="1:23" ht="45" x14ac:dyDescent="0.2">
      <c r="A404" t="s">
        <v>1181</v>
      </c>
      <c r="B404" s="51">
        <v>3339</v>
      </c>
      <c r="C404" s="43" t="s">
        <v>1185</v>
      </c>
      <c r="D404" s="1" t="s">
        <v>1200</v>
      </c>
      <c r="E404" s="43" t="s">
        <v>1193</v>
      </c>
      <c r="F404" s="53">
        <v>0</v>
      </c>
      <c r="G404" s="52">
        <v>94005.47</v>
      </c>
      <c r="H404" s="52">
        <v>94005.47</v>
      </c>
      <c r="I404" s="1">
        <v>0</v>
      </c>
      <c r="J404" s="1">
        <v>94005.47</v>
      </c>
      <c r="K404" s="1" t="s">
        <v>91</v>
      </c>
      <c r="L404" s="38" t="s">
        <v>27</v>
      </c>
      <c r="M404" s="39" t="s">
        <v>1204</v>
      </c>
      <c r="N404" s="39" t="s">
        <v>1211</v>
      </c>
      <c r="O404" s="38" t="s">
        <v>27</v>
      </c>
      <c r="P404" s="39" t="s">
        <v>1211</v>
      </c>
      <c r="Q404" s="39" t="s">
        <v>1184</v>
      </c>
      <c r="R404" s="1">
        <v>0</v>
      </c>
      <c r="S404" s="1">
        <v>0</v>
      </c>
      <c r="T404" s="1">
        <v>0</v>
      </c>
      <c r="U404" s="1">
        <v>0</v>
      </c>
      <c r="V404" s="1"/>
      <c r="W404" t="s">
        <v>95</v>
      </c>
    </row>
    <row r="405" spans="1:23" ht="45" x14ac:dyDescent="0.2">
      <c r="A405" t="s">
        <v>1181</v>
      </c>
      <c r="B405" s="51">
        <v>3340</v>
      </c>
      <c r="C405" s="43" t="s">
        <v>1185</v>
      </c>
      <c r="D405" s="1" t="s">
        <v>1200</v>
      </c>
      <c r="E405" s="43" t="s">
        <v>1194</v>
      </c>
      <c r="F405" s="52">
        <v>73147370</v>
      </c>
      <c r="G405" s="52">
        <v>81480503.859999999</v>
      </c>
      <c r="H405" s="52">
        <v>81607459.420000002</v>
      </c>
      <c r="I405" s="1">
        <v>0</v>
      </c>
      <c r="J405" s="1">
        <v>81480503.859999999</v>
      </c>
      <c r="K405" s="1" t="s">
        <v>91</v>
      </c>
      <c r="L405" s="38" t="s">
        <v>27</v>
      </c>
      <c r="M405" s="39" t="s">
        <v>1205</v>
      </c>
      <c r="N405" s="39" t="s">
        <v>1211</v>
      </c>
      <c r="O405" s="38" t="s">
        <v>27</v>
      </c>
      <c r="P405" s="39" t="s">
        <v>1211</v>
      </c>
      <c r="Q405" s="39" t="s">
        <v>1184</v>
      </c>
      <c r="R405" s="1">
        <v>0</v>
      </c>
      <c r="S405" s="1">
        <v>0</v>
      </c>
      <c r="T405" s="1">
        <v>0</v>
      </c>
      <c r="U405" s="1">
        <v>0</v>
      </c>
      <c r="V405" s="1"/>
      <c r="W405" t="s">
        <v>95</v>
      </c>
    </row>
    <row r="406" spans="1:23" ht="45" x14ac:dyDescent="0.2">
      <c r="A406" t="s">
        <v>1181</v>
      </c>
      <c r="B406" s="51">
        <v>3407</v>
      </c>
      <c r="C406" s="43" t="s">
        <v>1185</v>
      </c>
      <c r="D406" s="1" t="s">
        <v>1200</v>
      </c>
      <c r="E406" s="43" t="s">
        <v>1195</v>
      </c>
      <c r="F406" s="52">
        <v>3462196.58</v>
      </c>
      <c r="G406" s="52">
        <v>3462196.58</v>
      </c>
      <c r="H406" s="53">
        <v>0</v>
      </c>
      <c r="I406" s="1">
        <v>0</v>
      </c>
      <c r="J406" s="1">
        <v>0</v>
      </c>
      <c r="K406" s="1" t="s">
        <v>91</v>
      </c>
      <c r="L406" s="38" t="s">
        <v>27</v>
      </c>
      <c r="M406" s="39" t="s">
        <v>1206</v>
      </c>
      <c r="N406" s="39" t="s">
        <v>1211</v>
      </c>
      <c r="O406" s="38" t="s">
        <v>27</v>
      </c>
      <c r="P406" s="39" t="s">
        <v>1211</v>
      </c>
      <c r="Q406" s="39" t="s">
        <v>1184</v>
      </c>
      <c r="R406" s="1">
        <v>0</v>
      </c>
      <c r="S406" s="1">
        <v>0</v>
      </c>
      <c r="T406" s="1">
        <v>0</v>
      </c>
      <c r="U406" s="1">
        <v>0</v>
      </c>
      <c r="V406" s="1"/>
      <c r="W406" t="s">
        <v>95</v>
      </c>
    </row>
    <row r="407" spans="1:23" ht="45" x14ac:dyDescent="0.2">
      <c r="A407" t="s">
        <v>1181</v>
      </c>
      <c r="B407" s="51">
        <v>3413</v>
      </c>
      <c r="C407" s="43" t="s">
        <v>1185</v>
      </c>
      <c r="D407" s="1" t="s">
        <v>1200</v>
      </c>
      <c r="E407" s="43" t="s">
        <v>1196</v>
      </c>
      <c r="F407" s="52">
        <v>8146665.3700000001</v>
      </c>
      <c r="G407" s="52">
        <v>3395117.41</v>
      </c>
      <c r="H407" s="52">
        <v>1844835.11</v>
      </c>
      <c r="I407" s="1">
        <v>0</v>
      </c>
      <c r="J407" s="1">
        <v>1844835.11</v>
      </c>
      <c r="K407" s="1" t="s">
        <v>91</v>
      </c>
      <c r="L407" s="38" t="s">
        <v>27</v>
      </c>
      <c r="M407" s="39" t="s">
        <v>1207</v>
      </c>
      <c r="N407" s="39" t="s">
        <v>1211</v>
      </c>
      <c r="O407" s="38" t="s">
        <v>27</v>
      </c>
      <c r="P407" s="39" t="s">
        <v>1211</v>
      </c>
      <c r="Q407" s="39" t="s">
        <v>1184</v>
      </c>
      <c r="R407" s="1">
        <v>0</v>
      </c>
      <c r="S407" s="1">
        <v>0</v>
      </c>
      <c r="T407" s="1">
        <v>0</v>
      </c>
      <c r="U407" s="1">
        <v>0</v>
      </c>
      <c r="V407" s="1"/>
      <c r="W407" t="s">
        <v>95</v>
      </c>
    </row>
    <row r="408" spans="1:23" ht="45" x14ac:dyDescent="0.2">
      <c r="A408" t="s">
        <v>1181</v>
      </c>
      <c r="B408" s="51">
        <v>3414</v>
      </c>
      <c r="C408" s="43" t="s">
        <v>1185</v>
      </c>
      <c r="D408" s="1" t="s">
        <v>1200</v>
      </c>
      <c r="E408" s="43" t="s">
        <v>1197</v>
      </c>
      <c r="F408" s="52">
        <v>2500000</v>
      </c>
      <c r="G408" s="52">
        <v>7251547.96</v>
      </c>
      <c r="H408" s="52">
        <v>5394110.21</v>
      </c>
      <c r="I408" s="1">
        <v>0</v>
      </c>
      <c r="J408" s="1">
        <v>5394110.21</v>
      </c>
      <c r="K408" s="1" t="s">
        <v>91</v>
      </c>
      <c r="L408" s="38" t="s">
        <v>27</v>
      </c>
      <c r="M408" s="39" t="s">
        <v>1208</v>
      </c>
      <c r="N408" s="39" t="s">
        <v>1211</v>
      </c>
      <c r="O408" s="38" t="s">
        <v>27</v>
      </c>
      <c r="P408" s="39" t="s">
        <v>1211</v>
      </c>
      <c r="Q408" s="39" t="s">
        <v>1184</v>
      </c>
      <c r="R408" s="1">
        <v>0</v>
      </c>
      <c r="S408" s="1">
        <v>0</v>
      </c>
      <c r="T408" s="1">
        <v>0</v>
      </c>
      <c r="U408" s="1">
        <v>0</v>
      </c>
      <c r="V408" s="1"/>
      <c r="W408" t="s">
        <v>95</v>
      </c>
    </row>
    <row r="409" spans="1:23" ht="45" x14ac:dyDescent="0.2">
      <c r="A409" t="s">
        <v>1181</v>
      </c>
      <c r="B409" s="51">
        <v>3415</v>
      </c>
      <c r="C409" s="43" t="s">
        <v>1185</v>
      </c>
      <c r="D409" s="1" t="s">
        <v>1200</v>
      </c>
      <c r="E409" s="43" t="s">
        <v>1198</v>
      </c>
      <c r="F409" s="52">
        <v>23253750</v>
      </c>
      <c r="G409" s="52">
        <v>47880752.270000003</v>
      </c>
      <c r="H409" s="52">
        <v>6822674.5800000001</v>
      </c>
      <c r="I409" s="1">
        <v>0</v>
      </c>
      <c r="J409" s="1">
        <v>6822674.5800000001</v>
      </c>
      <c r="K409" s="1" t="s">
        <v>91</v>
      </c>
      <c r="L409" s="38" t="s">
        <v>27</v>
      </c>
      <c r="M409" s="39" t="s">
        <v>1209</v>
      </c>
      <c r="N409" s="39" t="s">
        <v>1211</v>
      </c>
      <c r="O409" s="38" t="s">
        <v>27</v>
      </c>
      <c r="P409" s="39" t="s">
        <v>1211</v>
      </c>
      <c r="Q409" s="39" t="s">
        <v>1184</v>
      </c>
      <c r="R409" s="1">
        <v>0</v>
      </c>
      <c r="S409" s="1">
        <v>0</v>
      </c>
      <c r="T409" s="1">
        <v>0</v>
      </c>
      <c r="U409" s="1">
        <v>0</v>
      </c>
      <c r="V409" s="1"/>
      <c r="W409" t="s">
        <v>95</v>
      </c>
    </row>
    <row r="410" spans="1:23" ht="45" x14ac:dyDescent="0.2">
      <c r="A410" t="s">
        <v>1181</v>
      </c>
      <c r="B410" s="51">
        <v>3416</v>
      </c>
      <c r="C410" s="43" t="s">
        <v>1185</v>
      </c>
      <c r="D410" s="1" t="s">
        <v>1200</v>
      </c>
      <c r="E410" s="43" t="s">
        <v>1199</v>
      </c>
      <c r="F410" s="52">
        <v>10000000</v>
      </c>
      <c r="G410" s="52">
        <v>10000000</v>
      </c>
      <c r="H410" s="52">
        <v>200000</v>
      </c>
      <c r="I410" s="1">
        <v>0</v>
      </c>
      <c r="J410" s="1">
        <v>200000</v>
      </c>
      <c r="K410" s="1" t="s">
        <v>91</v>
      </c>
      <c r="L410" s="38" t="s">
        <v>27</v>
      </c>
      <c r="M410" s="39" t="s">
        <v>1210</v>
      </c>
      <c r="N410" s="39" t="s">
        <v>1211</v>
      </c>
      <c r="O410" s="38" t="s">
        <v>27</v>
      </c>
      <c r="P410" s="39" t="s">
        <v>1211</v>
      </c>
      <c r="Q410" s="39" t="s">
        <v>1184</v>
      </c>
      <c r="R410" s="1">
        <v>0</v>
      </c>
      <c r="S410" s="1">
        <v>0</v>
      </c>
      <c r="T410" s="1">
        <v>0</v>
      </c>
      <c r="U410" s="1">
        <v>0</v>
      </c>
      <c r="V410" s="1"/>
      <c r="W410" t="s">
        <v>95</v>
      </c>
    </row>
    <row r="413" spans="1:23" x14ac:dyDescent="0.2">
      <c r="F413" s="56">
        <f>SUM(F5,F27,F38,F46,F50,F64,F75,F86,F100,F110,F118,F129,F143,F154,F165,F176,F186,F199,F207,F216,F224,F238,F249,F261,F272,F283,F297,F308,F317,F325,F336,F346,F363,F371,F385,F399:F410)</f>
        <v>471995158.95000005</v>
      </c>
      <c r="G413" s="56">
        <f t="shared" ref="G413:J413" si="0">SUM(G5,G27,G38,G46,G50,G64,G75,G86,G100,G110,G118,G129,G143,G154,G165,G176,G186,G199,G207,G216,G224,G238,G249,G261,G272,G283,G297,G308,G317,G325,G336,G346,G363,G371,G385,G399:G410)</f>
        <v>513413178.6699999</v>
      </c>
      <c r="H413" s="56">
        <f t="shared" si="0"/>
        <v>339304444.50999999</v>
      </c>
      <c r="I413" s="56">
        <f t="shared" si="0"/>
        <v>6906997.1500000004</v>
      </c>
      <c r="J413" s="56">
        <f t="shared" si="0"/>
        <v>332272872.50999993</v>
      </c>
    </row>
  </sheetData>
  <phoneticPr fontId="14"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7"/>
  <sheetViews>
    <sheetView workbookViewId="0">
      <pane ySplit="4" topLeftCell="A16" activePane="bottomLeft" state="frozen"/>
      <selection pane="bottomLeft" activeCell="B26" sqref="B26"/>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5" t="s">
        <v>1</v>
      </c>
    </row>
    <row r="2" spans="1:2" ht="31.5" x14ac:dyDescent="0.2">
      <c r="B2" s="2" t="s">
        <v>75</v>
      </c>
    </row>
    <row r="4" spans="1:2" ht="15.75" x14ac:dyDescent="0.2">
      <c r="A4" s="3" t="s">
        <v>79</v>
      </c>
      <c r="B4" s="3" t="s">
        <v>0</v>
      </c>
    </row>
    <row r="5" spans="1:2" ht="47.25" x14ac:dyDescent="0.2">
      <c r="A5" s="16">
        <v>1</v>
      </c>
      <c r="B5" s="2" t="s">
        <v>76</v>
      </c>
    </row>
    <row r="6" spans="1:2" ht="47.25" x14ac:dyDescent="0.2">
      <c r="A6" s="16">
        <v>2</v>
      </c>
      <c r="B6" s="2" t="s">
        <v>77</v>
      </c>
    </row>
    <row r="7" spans="1:2" ht="31.5" x14ac:dyDescent="0.2">
      <c r="A7" s="16">
        <v>3</v>
      </c>
      <c r="B7" s="2" t="s">
        <v>80</v>
      </c>
    </row>
    <row r="8" spans="1:2" ht="47.25" x14ac:dyDescent="0.2">
      <c r="A8" s="16">
        <v>4</v>
      </c>
      <c r="B8" s="2" t="s">
        <v>78</v>
      </c>
    </row>
    <row r="9" spans="1:2" ht="15.75" x14ac:dyDescent="0.2">
      <c r="A9" s="16">
        <v>5</v>
      </c>
      <c r="B9" s="2" t="s">
        <v>56</v>
      </c>
    </row>
    <row r="10" spans="1:2" ht="78.75" x14ac:dyDescent="0.2">
      <c r="A10" s="16">
        <v>6</v>
      </c>
      <c r="B10" s="2" t="s">
        <v>74</v>
      </c>
    </row>
    <row r="11" spans="1:2" ht="78.75" x14ac:dyDescent="0.2">
      <c r="A11" s="16">
        <v>7</v>
      </c>
      <c r="B11" s="2" t="s">
        <v>62</v>
      </c>
    </row>
    <row r="12" spans="1:2" ht="78.75" x14ac:dyDescent="0.2">
      <c r="A12" s="16">
        <v>8</v>
      </c>
      <c r="B12" s="2" t="s">
        <v>64</v>
      </c>
    </row>
    <row r="13" spans="1:2" ht="78.75" x14ac:dyDescent="0.2">
      <c r="A13" s="16">
        <v>9</v>
      </c>
      <c r="B13" s="2" t="s">
        <v>63</v>
      </c>
    </row>
    <row r="14" spans="1:2" ht="78.75" x14ac:dyDescent="0.2">
      <c r="A14" s="16">
        <v>10</v>
      </c>
      <c r="B14" s="2" t="s">
        <v>65</v>
      </c>
    </row>
    <row r="15" spans="1:2" ht="15.75" x14ac:dyDescent="0.2">
      <c r="A15" s="16">
        <v>11</v>
      </c>
      <c r="B15" s="2" t="s">
        <v>81</v>
      </c>
    </row>
    <row r="16" spans="1:2" ht="15.75" x14ac:dyDescent="0.2">
      <c r="A16" s="16">
        <v>12</v>
      </c>
      <c r="B16" s="2" t="s">
        <v>66</v>
      </c>
    </row>
    <row r="17" spans="1:2" ht="15.75" x14ac:dyDescent="0.2">
      <c r="A17" s="16">
        <v>13</v>
      </c>
      <c r="B17" s="2" t="s">
        <v>67</v>
      </c>
    </row>
    <row r="18" spans="1:2" ht="63" x14ac:dyDescent="0.2">
      <c r="A18" s="16">
        <v>14</v>
      </c>
      <c r="B18" s="2" t="s">
        <v>82</v>
      </c>
    </row>
    <row r="19" spans="1:2" ht="15.75" x14ac:dyDescent="0.2">
      <c r="A19" s="16">
        <v>15</v>
      </c>
      <c r="B19" s="2" t="s">
        <v>57</v>
      </c>
    </row>
    <row r="20" spans="1:2" ht="15.75" x14ac:dyDescent="0.2">
      <c r="A20" s="16">
        <v>16</v>
      </c>
      <c r="B20" s="2" t="s">
        <v>58</v>
      </c>
    </row>
    <row r="21" spans="1:2" ht="15.75" x14ac:dyDescent="0.2">
      <c r="A21" s="16">
        <v>17</v>
      </c>
      <c r="B21" s="2" t="s">
        <v>68</v>
      </c>
    </row>
    <row r="22" spans="1:2" ht="15.75" x14ac:dyDescent="0.2">
      <c r="A22" s="16">
        <v>18</v>
      </c>
      <c r="B22" s="4" t="s">
        <v>59</v>
      </c>
    </row>
    <row r="23" spans="1:2" ht="15.75" x14ac:dyDescent="0.2">
      <c r="A23" s="16">
        <v>19</v>
      </c>
      <c r="B23" s="4" t="s">
        <v>60</v>
      </c>
    </row>
    <row r="24" spans="1:2" ht="15.75" x14ac:dyDescent="0.2">
      <c r="A24" s="16">
        <v>20</v>
      </c>
      <c r="B24" s="4" t="s">
        <v>61</v>
      </c>
    </row>
    <row r="25" spans="1:2" ht="15.75" x14ac:dyDescent="0.2">
      <c r="A25" s="16">
        <v>21</v>
      </c>
      <c r="B25" s="4" t="s">
        <v>69</v>
      </c>
    </row>
    <row r="26" spans="1:2" ht="15.75" x14ac:dyDescent="0.2">
      <c r="A26" s="16">
        <v>22</v>
      </c>
      <c r="B26" s="4" t="s">
        <v>70</v>
      </c>
    </row>
    <row r="27" spans="1:2" ht="31.5" x14ac:dyDescent="0.2">
      <c r="A27" s="16">
        <v>23</v>
      </c>
      <c r="B27" s="2"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8"/>
  </cols>
  <sheetData>
    <row r="1" spans="1:4" ht="12" x14ac:dyDescent="0.2">
      <c r="A1" s="9" t="s">
        <v>3</v>
      </c>
      <c r="B1" s="9" t="s">
        <v>32</v>
      </c>
      <c r="C1" s="8" t="s">
        <v>27</v>
      </c>
      <c r="D1" s="7"/>
    </row>
    <row r="2" spans="1:4" ht="12" x14ac:dyDescent="0.2">
      <c r="A2" s="9" t="s">
        <v>4</v>
      </c>
      <c r="B2" s="9" t="s">
        <v>51</v>
      </c>
      <c r="C2" s="8" t="s">
        <v>28</v>
      </c>
      <c r="D2" s="7"/>
    </row>
    <row r="3" spans="1:4" ht="12" x14ac:dyDescent="0.2">
      <c r="A3" s="9" t="s">
        <v>5</v>
      </c>
      <c r="B3" s="9" t="s">
        <v>52</v>
      </c>
      <c r="C3" s="8" t="s">
        <v>29</v>
      </c>
      <c r="D3" s="7"/>
    </row>
    <row r="4" spans="1:4" ht="12" x14ac:dyDescent="0.2">
      <c r="A4" s="9" t="s">
        <v>6</v>
      </c>
      <c r="B4" s="9" t="s">
        <v>53</v>
      </c>
      <c r="C4" s="8" t="s">
        <v>30</v>
      </c>
      <c r="D4" s="7"/>
    </row>
    <row r="5" spans="1:4" ht="12" x14ac:dyDescent="0.2">
      <c r="A5" s="9" t="s">
        <v>7</v>
      </c>
      <c r="B5" s="6"/>
      <c r="D5" s="7"/>
    </row>
    <row r="6" spans="1:4" ht="12" x14ac:dyDescent="0.2">
      <c r="A6" s="9" t="s">
        <v>8</v>
      </c>
      <c r="B6" s="6"/>
      <c r="D6" s="7"/>
    </row>
    <row r="7" spans="1:4" ht="12" x14ac:dyDescent="0.2">
      <c r="A7" s="9" t="s">
        <v>9</v>
      </c>
      <c r="B7" s="6"/>
      <c r="D7" s="7"/>
    </row>
    <row r="8" spans="1:4" ht="12" x14ac:dyDescent="0.2">
      <c r="A8" s="9" t="s">
        <v>10</v>
      </c>
      <c r="B8" s="6"/>
      <c r="D8" s="7"/>
    </row>
    <row r="9" spans="1:4" ht="12" customHeight="1" x14ac:dyDescent="0.2">
      <c r="A9" s="9" t="s">
        <v>11</v>
      </c>
      <c r="B9" s="6"/>
      <c r="D9" s="7"/>
    </row>
    <row r="10" spans="1:4" ht="12" x14ac:dyDescent="0.2">
      <c r="A10" s="9" t="s">
        <v>12</v>
      </c>
      <c r="B10" s="6"/>
      <c r="D10" s="7"/>
    </row>
    <row r="11" spans="1:4" ht="12" x14ac:dyDescent="0.2">
      <c r="A11" s="9" t="s">
        <v>13</v>
      </c>
      <c r="B11" s="6"/>
      <c r="D11" s="7"/>
    </row>
    <row r="12" spans="1:4" ht="12" x14ac:dyDescent="0.2">
      <c r="A12" s="9" t="s">
        <v>14</v>
      </c>
      <c r="B12" s="6"/>
      <c r="D12" s="7"/>
    </row>
    <row r="13" spans="1:4" ht="12" x14ac:dyDescent="0.2">
      <c r="A13" s="9" t="s">
        <v>15</v>
      </c>
      <c r="B13" s="6"/>
      <c r="D13" s="7"/>
    </row>
    <row r="14" spans="1:4" ht="12" x14ac:dyDescent="0.2">
      <c r="A14" s="9" t="s">
        <v>16</v>
      </c>
      <c r="B14" s="6"/>
      <c r="D14" s="7"/>
    </row>
    <row r="15" spans="1:4" ht="12" x14ac:dyDescent="0.2">
      <c r="A15" s="9" t="s">
        <v>17</v>
      </c>
      <c r="B15" s="6"/>
      <c r="D15" s="7"/>
    </row>
    <row r="16" spans="1:4" ht="12" x14ac:dyDescent="0.2">
      <c r="A16" s="9" t="s">
        <v>18</v>
      </c>
      <c r="B16" s="6"/>
      <c r="D16" s="7"/>
    </row>
    <row r="17" spans="1:5" ht="12" x14ac:dyDescent="0.2">
      <c r="A17" s="9" t="s">
        <v>19</v>
      </c>
      <c r="B17" s="6"/>
      <c r="D17" s="7"/>
    </row>
    <row r="18" spans="1:5" ht="12" x14ac:dyDescent="0.2">
      <c r="A18" s="9" t="s">
        <v>20</v>
      </c>
      <c r="B18" s="6"/>
      <c r="D18" s="7"/>
    </row>
    <row r="19" spans="1:5" ht="12" x14ac:dyDescent="0.2">
      <c r="A19" s="9" t="s">
        <v>21</v>
      </c>
      <c r="B19" s="6"/>
      <c r="D19" s="7"/>
    </row>
    <row r="20" spans="1:5" ht="12" x14ac:dyDescent="0.2">
      <c r="A20" s="9" t="s">
        <v>22</v>
      </c>
      <c r="B20" s="6"/>
      <c r="D20" s="7"/>
    </row>
    <row r="21" spans="1:5" ht="12" x14ac:dyDescent="0.2">
      <c r="A21" s="9" t="s">
        <v>23</v>
      </c>
      <c r="B21" s="6"/>
      <c r="E21" s="7"/>
    </row>
    <row r="22" spans="1:5" ht="12" x14ac:dyDescent="0.2">
      <c r="A22" s="9" t="s">
        <v>24</v>
      </c>
      <c r="B22" s="6"/>
      <c r="E22" s="7"/>
    </row>
    <row r="23" spans="1:5" ht="12" x14ac:dyDescent="0.2">
      <c r="A23" s="9" t="s">
        <v>25</v>
      </c>
      <c r="B23" s="6"/>
      <c r="E23" s="7"/>
    </row>
    <row r="24" spans="1:5" x14ac:dyDescent="0.2">
      <c r="A24" s="8"/>
    </row>
    <row r="25" spans="1:5" x14ac:dyDescent="0.2">
      <c r="A25" s="8"/>
    </row>
    <row r="26" spans="1:5" x14ac:dyDescent="0.2">
      <c r="A26" s="8"/>
    </row>
    <row r="27" spans="1:5" x14ac:dyDescent="0.2">
      <c r="A27" s="8"/>
    </row>
    <row r="28" spans="1:5" x14ac:dyDescent="0.2">
      <c r="A28" s="8"/>
    </row>
    <row r="29" spans="1:5" x14ac:dyDescent="0.2">
      <c r="A29" s="8"/>
    </row>
    <row r="30" spans="1:5" x14ac:dyDescent="0.2">
      <c r="A30" s="8"/>
    </row>
    <row r="31" spans="1:5" x14ac:dyDescent="0.2">
      <c r="A31" s="8"/>
    </row>
    <row r="32" spans="1:5" x14ac:dyDescent="0.2">
      <c r="A32" s="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B63975786EB30C4EA7A65B97DC142E51" ma:contentTypeVersion="0" ma:contentTypeDescription="Crear nuevo documento." ma:contentTypeScope="" ma:versionID="43043afa9d20f6bcf2c3be188f69e90b">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2.xml><?xml version="1.0" encoding="utf-8"?>
<ds:datastoreItem xmlns:ds="http://schemas.openxmlformats.org/officeDocument/2006/customXml" ds:itemID="{BDF2C03A-FAFE-4FBB-9F24-298C907734CA}">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73FE7B4E-3502-42FA-A782-DC6EA4F72B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Egresos 31</cp:lastModifiedBy>
  <cp:lastPrinted>2023-02-27T15:13:46Z</cp:lastPrinted>
  <dcterms:created xsi:type="dcterms:W3CDTF">2014-10-22T05:35:08Z</dcterms:created>
  <dcterms:modified xsi:type="dcterms:W3CDTF">2023-02-28T20:29:40Z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0x010100B63975786EB30C4EA7A65B97DC142E51</vt:lpwstr>
  </property>
</Properties>
</file>